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-45" windowWidth="11910" windowHeight="9645" activeTab="2"/>
  </bookViews>
  <sheets>
    <sheet name="2020" sheetId="2" r:id="rId1"/>
    <sheet name="2022 (Historico)" sheetId="1" r:id="rId2"/>
    <sheet name="2023" sheetId="4" r:id="rId3"/>
    <sheet name="Hoja1" sheetId="5" r:id="rId4"/>
  </sheets>
  <calcPr calcId="144525" iterateDelta="0"/>
  <extLst>
    <ext uri="GoogleSheetsCustomDataVersion1">
      <go:sheetsCustomData xmlns:go="http://customooxmlschemas.google.com/" r:id="" roundtripDataSignature="AMtx7mhsRxox/Lki5eAhTyQBVxXtXkNkew=="/>
    </ext>
  </extLst>
</workbook>
</file>

<file path=xl/calcChain.xml><?xml version="1.0" encoding="utf-8"?>
<calcChain xmlns="http://schemas.openxmlformats.org/spreadsheetml/2006/main">
  <c r="Z8" i="4" l="1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7" i="4"/>
  <c r="AB26" i="4" l="1"/>
  <c r="AA26" i="4"/>
  <c r="Z26" i="4"/>
  <c r="X27" i="4" l="1"/>
  <c r="S27" i="4"/>
  <c r="P27" i="4"/>
  <c r="L27" i="4"/>
  <c r="H27" i="4"/>
  <c r="D27" i="4"/>
  <c r="V9" i="4" l="1"/>
  <c r="V8" i="4"/>
  <c r="V26" i="4" l="1"/>
  <c r="V18" i="4"/>
  <c r="X26" i="4" l="1"/>
  <c r="W26" i="4"/>
  <c r="U26" i="4"/>
  <c r="V10" i="4"/>
  <c r="V11" i="4"/>
  <c r="V12" i="4"/>
  <c r="V13" i="4"/>
  <c r="V14" i="4"/>
  <c r="V15" i="4"/>
  <c r="V16" i="4"/>
  <c r="V17" i="4"/>
  <c r="V19" i="4"/>
  <c r="V22" i="4"/>
  <c r="V24" i="4"/>
  <c r="V25" i="4"/>
  <c r="V7" i="4"/>
  <c r="T26" i="4" l="1"/>
  <c r="S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26" i="4" l="1"/>
  <c r="P26" i="4"/>
  <c r="O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Q26" i="4" l="1"/>
  <c r="N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L26" i="4" l="1"/>
  <c r="K26" i="4"/>
  <c r="J26" i="4"/>
  <c r="M26" i="4" l="1"/>
  <c r="H26" i="4"/>
  <c r="F26" i="4"/>
  <c r="G26" i="4"/>
  <c r="I26" i="4" l="1"/>
  <c r="B26" i="4"/>
  <c r="B17" i="4" l="1"/>
  <c r="D9" i="4"/>
  <c r="D26" i="4" s="1"/>
  <c r="C9" i="4"/>
  <c r="C26" i="4" s="1"/>
  <c r="B9" i="4"/>
  <c r="E26" i="4" l="1"/>
  <c r="CR27" i="1"/>
  <c r="CQ27" i="1"/>
  <c r="CP27" i="1"/>
  <c r="CN27" i="1" l="1"/>
  <c r="CM27" i="1"/>
  <c r="CH22" i="1" l="1"/>
  <c r="CJ27" i="1" l="1"/>
  <c r="CI27" i="1"/>
  <c r="CK27" i="1" l="1"/>
  <c r="CH24" i="1"/>
  <c r="CH25" i="1"/>
  <c r="CH26" i="1"/>
  <c r="CD27" i="1" l="1"/>
  <c r="CD23" i="1" l="1"/>
  <c r="CD24" i="1"/>
  <c r="CD25" i="1"/>
  <c r="CD26" i="1"/>
  <c r="CB27" i="1" l="1"/>
  <c r="CA27" i="1"/>
  <c r="CA25" i="1"/>
  <c r="BZ26" i="1"/>
  <c r="BZ24" i="1"/>
  <c r="CB22" i="1"/>
  <c r="CB20" i="1"/>
  <c r="CA20" i="1"/>
  <c r="CB18" i="1"/>
  <c r="CA18" i="1"/>
  <c r="CB15" i="1"/>
  <c r="CA15" i="1"/>
  <c r="CA9" i="1"/>
  <c r="CB8" i="1"/>
  <c r="CA8" i="1"/>
  <c r="CA7" i="1"/>
  <c r="BZ25" i="1" l="1"/>
  <c r="BS27" i="1"/>
  <c r="BV27" i="1"/>
  <c r="BV26" i="1" l="1"/>
  <c r="BV23" i="1"/>
  <c r="BV24" i="1"/>
  <c r="BV25" i="1"/>
  <c r="BT20" i="1" l="1"/>
  <c r="BS20" i="1"/>
  <c r="BT27" i="1"/>
  <c r="BT22" i="1"/>
  <c r="BT21" i="1"/>
  <c r="BS8" i="1"/>
  <c r="BH27" i="1"/>
  <c r="BG27" i="1"/>
  <c r="BI27" i="1" s="1"/>
  <c r="BF23" i="1"/>
  <c r="BF16" i="1"/>
  <c r="BF27" i="1" s="1"/>
  <c r="BF12" i="1"/>
  <c r="BF10" i="1"/>
  <c r="BR23" i="1"/>
  <c r="BO20" i="1"/>
  <c r="BO11" i="1"/>
  <c r="BP11" i="1"/>
  <c r="BN24" i="1"/>
  <c r="BN25" i="1"/>
  <c r="BP18" i="1"/>
  <c r="BO18" i="1"/>
  <c r="BP22" i="1"/>
  <c r="BO22" i="1"/>
  <c r="BP13" i="1"/>
  <c r="BO13" i="1"/>
  <c r="BR9" i="1" l="1"/>
  <c r="BJ22" i="1"/>
  <c r="BJ24" i="1"/>
  <c r="BJ7" i="1"/>
  <c r="BJ25" i="1"/>
  <c r="BK14" i="1"/>
  <c r="BJ14" i="1" s="1"/>
  <c r="BL20" i="1"/>
  <c r="BK20" i="1"/>
  <c r="AV24" i="2"/>
  <c r="AU24" i="2"/>
  <c r="AT24" i="2"/>
  <c r="AR24" i="2"/>
  <c r="AQ24" i="2"/>
  <c r="AP24" i="2"/>
  <c r="AN24" i="2"/>
  <c r="AM24" i="2"/>
  <c r="AL24" i="2"/>
  <c r="AI24" i="2"/>
  <c r="AH24" i="2"/>
  <c r="AF24" i="2"/>
  <c r="AE24" i="2"/>
  <c r="AD24" i="2"/>
  <c r="AB24" i="2"/>
  <c r="AA24" i="2"/>
  <c r="Z24" i="2"/>
  <c r="X24" i="2"/>
  <c r="W24" i="2"/>
  <c r="V24" i="2"/>
  <c r="T24" i="2"/>
  <c r="S24" i="2"/>
  <c r="R24" i="2"/>
  <c r="P24" i="2"/>
  <c r="O24" i="2"/>
  <c r="N24" i="2"/>
  <c r="K24" i="2"/>
  <c r="J24" i="2"/>
  <c r="G24" i="2"/>
  <c r="F24" i="2"/>
  <c r="C24" i="2"/>
  <c r="B24" i="2"/>
  <c r="L23" i="2"/>
  <c r="H23" i="2"/>
  <c r="D23" i="2"/>
  <c r="L22" i="2"/>
  <c r="H22" i="2"/>
  <c r="D22" i="2"/>
  <c r="L21" i="2"/>
  <c r="H21" i="2"/>
  <c r="D21" i="2"/>
  <c r="AJ20" i="2"/>
  <c r="AJ24" i="2" s="1"/>
  <c r="AK24" i="2" s="1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CF27" i="1"/>
  <c r="CE27" i="1"/>
  <c r="BX27" i="1"/>
  <c r="BW27" i="1"/>
  <c r="BP27" i="1"/>
  <c r="BO27" i="1"/>
  <c r="AZ27" i="1"/>
  <c r="AY27" i="1"/>
  <c r="AU27" i="1"/>
  <c r="AT27" i="1"/>
  <c r="AQ27" i="1"/>
  <c r="AP27" i="1"/>
  <c r="AM27" i="1"/>
  <c r="AL27" i="1"/>
  <c r="AI27" i="1"/>
  <c r="AH27" i="1"/>
  <c r="AF27" i="1"/>
  <c r="AE27" i="1"/>
  <c r="AG27" i="1" s="1"/>
  <c r="AD27" i="1"/>
  <c r="AA27" i="1"/>
  <c r="Z27" i="1"/>
  <c r="X27" i="1"/>
  <c r="W27" i="1"/>
  <c r="Y27" i="1" s="1"/>
  <c r="V27" i="1"/>
  <c r="S27" i="1"/>
  <c r="R27" i="1"/>
  <c r="P27" i="1"/>
  <c r="O27" i="1"/>
  <c r="N27" i="1"/>
  <c r="L27" i="1"/>
  <c r="K27" i="1"/>
  <c r="M27" i="1" s="1"/>
  <c r="J27" i="1"/>
  <c r="H27" i="1"/>
  <c r="G27" i="1"/>
  <c r="I27" i="1" s="1"/>
  <c r="F27" i="1"/>
  <c r="D27" i="1"/>
  <c r="C27" i="1"/>
  <c r="B27" i="1"/>
  <c r="CP23" i="1"/>
  <c r="CH23" i="1"/>
  <c r="BZ23" i="1"/>
  <c r="BN23" i="1"/>
  <c r="BJ23" i="1"/>
  <c r="AX23" i="1"/>
  <c r="AX27" i="1" s="1"/>
  <c r="AR23" i="1"/>
  <c r="AJ23" i="1"/>
  <c r="AB23" i="1"/>
  <c r="T23" i="1"/>
  <c r="CD22" i="1"/>
  <c r="BZ22" i="1"/>
  <c r="BV22" i="1"/>
  <c r="BR22" i="1"/>
  <c r="BN22" i="1"/>
  <c r="AV22" i="1"/>
  <c r="AR22" i="1"/>
  <c r="AN22" i="1"/>
  <c r="AJ22" i="1"/>
  <c r="AB22" i="1"/>
  <c r="T22" i="1"/>
  <c r="CL21" i="1"/>
  <c r="CH21" i="1"/>
  <c r="CD21" i="1"/>
  <c r="BZ21" i="1"/>
  <c r="BV21" i="1"/>
  <c r="BR21" i="1"/>
  <c r="BN21" i="1"/>
  <c r="BJ21" i="1"/>
  <c r="AV21" i="1"/>
  <c r="AR21" i="1"/>
  <c r="AN21" i="1"/>
  <c r="AJ21" i="1"/>
  <c r="AB21" i="1"/>
  <c r="T21" i="1"/>
  <c r="CH20" i="1"/>
  <c r="CD20" i="1"/>
  <c r="BZ20" i="1"/>
  <c r="BV20" i="1"/>
  <c r="BN20" i="1"/>
  <c r="AV20" i="1"/>
  <c r="AR20" i="1"/>
  <c r="AN20" i="1"/>
  <c r="AJ20" i="1"/>
  <c r="AB20" i="1"/>
  <c r="T20" i="1"/>
  <c r="CH19" i="1"/>
  <c r="CD19" i="1"/>
  <c r="BZ19" i="1"/>
  <c r="BV19" i="1"/>
  <c r="BR19" i="1"/>
  <c r="BN19" i="1"/>
  <c r="BJ19" i="1"/>
  <c r="AV19" i="1"/>
  <c r="AR19" i="1"/>
  <c r="AN19" i="1"/>
  <c r="AJ19" i="1"/>
  <c r="AB19" i="1"/>
  <c r="T19" i="1"/>
  <c r="CH18" i="1"/>
  <c r="CD18" i="1"/>
  <c r="BZ18" i="1"/>
  <c r="BV18" i="1"/>
  <c r="BN18" i="1"/>
  <c r="BJ18" i="1"/>
  <c r="AV18" i="1"/>
  <c r="AR18" i="1"/>
  <c r="AN18" i="1"/>
  <c r="AJ18" i="1"/>
  <c r="AB18" i="1"/>
  <c r="T18" i="1"/>
  <c r="CH17" i="1"/>
  <c r="CD17" i="1"/>
  <c r="BZ17" i="1"/>
  <c r="BV17" i="1"/>
  <c r="BR17" i="1"/>
  <c r="BN17" i="1"/>
  <c r="BJ17" i="1"/>
  <c r="AV17" i="1"/>
  <c r="AR17" i="1"/>
  <c r="AN17" i="1"/>
  <c r="AJ17" i="1"/>
  <c r="AB17" i="1"/>
  <c r="T17" i="1"/>
  <c r="CP16" i="1"/>
  <c r="CL16" i="1"/>
  <c r="CH16" i="1"/>
  <c r="CD16" i="1"/>
  <c r="BZ16" i="1"/>
  <c r="BV16" i="1"/>
  <c r="BR16" i="1"/>
  <c r="BN16" i="1"/>
  <c r="BJ16" i="1"/>
  <c r="AV16" i="1"/>
  <c r="AR16" i="1"/>
  <c r="AN16" i="1"/>
  <c r="AJ16" i="1"/>
  <c r="AB16" i="1"/>
  <c r="T16" i="1"/>
  <c r="CH15" i="1"/>
  <c r="CD15" i="1"/>
  <c r="BZ15" i="1"/>
  <c r="BV15" i="1"/>
  <c r="BN15" i="1"/>
  <c r="BJ15" i="1"/>
  <c r="AV15" i="1"/>
  <c r="AR15" i="1"/>
  <c r="AN15" i="1"/>
  <c r="AJ15" i="1"/>
  <c r="AB15" i="1"/>
  <c r="T15" i="1"/>
  <c r="CH14" i="1"/>
  <c r="CD14" i="1"/>
  <c r="BZ14" i="1"/>
  <c r="BV14" i="1"/>
  <c r="BR14" i="1"/>
  <c r="BN14" i="1"/>
  <c r="BD14" i="1"/>
  <c r="AV14" i="1"/>
  <c r="AR14" i="1"/>
  <c r="AN14" i="1"/>
  <c r="AJ14" i="1"/>
  <c r="AB14" i="1"/>
  <c r="T14" i="1"/>
  <c r="CH13" i="1"/>
  <c r="CD13" i="1"/>
  <c r="BZ13" i="1"/>
  <c r="BV13" i="1"/>
  <c r="BN13" i="1"/>
  <c r="BJ13" i="1"/>
  <c r="BD13" i="1"/>
  <c r="AV13" i="1"/>
  <c r="AR13" i="1"/>
  <c r="AN13" i="1"/>
  <c r="AJ13" i="1"/>
  <c r="AB13" i="1"/>
  <c r="T13" i="1"/>
  <c r="CP12" i="1"/>
  <c r="CL12" i="1"/>
  <c r="CH12" i="1"/>
  <c r="CD12" i="1"/>
  <c r="BZ12" i="1"/>
  <c r="BV12" i="1"/>
  <c r="BR12" i="1"/>
  <c r="BN12" i="1"/>
  <c r="BJ12" i="1"/>
  <c r="AV12" i="1"/>
  <c r="AR12" i="1"/>
  <c r="AN12" i="1"/>
  <c r="AJ12" i="1"/>
  <c r="AB12" i="1"/>
  <c r="T12" i="1"/>
  <c r="CH11" i="1"/>
  <c r="CD11" i="1"/>
  <c r="BZ11" i="1"/>
  <c r="BV11" i="1"/>
  <c r="BN11" i="1"/>
  <c r="BJ11" i="1"/>
  <c r="BD11" i="1"/>
  <c r="AV11" i="1"/>
  <c r="AR11" i="1"/>
  <c r="AN11" i="1"/>
  <c r="AJ11" i="1"/>
  <c r="AB11" i="1"/>
  <c r="T11" i="1"/>
  <c r="CH10" i="1"/>
  <c r="CD10" i="1"/>
  <c r="BZ10" i="1"/>
  <c r="BV10" i="1"/>
  <c r="BN10" i="1"/>
  <c r="BJ10" i="1"/>
  <c r="AV10" i="1"/>
  <c r="AR10" i="1"/>
  <c r="AN10" i="1"/>
  <c r="AJ10" i="1"/>
  <c r="AB10" i="1"/>
  <c r="T10" i="1"/>
  <c r="CH9" i="1"/>
  <c r="CD9" i="1"/>
  <c r="BZ9" i="1"/>
  <c r="BV9" i="1"/>
  <c r="BN9" i="1"/>
  <c r="BJ9" i="1"/>
  <c r="BD9" i="1"/>
  <c r="BC9" i="1" s="1"/>
  <c r="BC27" i="1" s="1"/>
  <c r="AV9" i="1"/>
  <c r="AR9" i="1"/>
  <c r="AN9" i="1"/>
  <c r="AJ9" i="1"/>
  <c r="AB9" i="1"/>
  <c r="T9" i="1"/>
  <c r="CH8" i="1"/>
  <c r="CD8" i="1"/>
  <c r="BZ8" i="1"/>
  <c r="BV8" i="1"/>
  <c r="BR8" i="1"/>
  <c r="BN8" i="1"/>
  <c r="BD8" i="1"/>
  <c r="AV8" i="1"/>
  <c r="AR8" i="1"/>
  <c r="AN8" i="1"/>
  <c r="AJ8" i="1"/>
  <c r="AB8" i="1"/>
  <c r="CH7" i="1"/>
  <c r="CD7" i="1"/>
  <c r="BZ7" i="1"/>
  <c r="BV7" i="1"/>
  <c r="BN7" i="1"/>
  <c r="BB7" i="1"/>
  <c r="BB27" i="1" s="1"/>
  <c r="AV7" i="1"/>
  <c r="AR7" i="1"/>
  <c r="AN7" i="1"/>
  <c r="AB7" i="1"/>
  <c r="CL27" i="1" l="1"/>
  <c r="CH27" i="1"/>
  <c r="CG27" i="1"/>
  <c r="BZ27" i="1"/>
  <c r="BR27" i="1"/>
  <c r="Q24" i="2"/>
  <c r="AG24" i="2"/>
  <c r="AS24" i="2"/>
  <c r="BN27" i="1"/>
  <c r="AW24" i="2"/>
  <c r="BQ27" i="1"/>
  <c r="BA27" i="1"/>
  <c r="D24" i="2"/>
  <c r="E24" i="2" s="1"/>
  <c r="T27" i="1"/>
  <c r="CO27" i="1"/>
  <c r="E27" i="1"/>
  <c r="CC27" i="1"/>
  <c r="CS27" i="1"/>
  <c r="U24" i="2"/>
  <c r="AN27" i="1"/>
  <c r="AO27" i="1" s="1"/>
  <c r="AB27" i="1"/>
  <c r="BY27" i="1"/>
  <c r="AO24" i="2"/>
  <c r="Q27" i="1"/>
  <c r="AR27" i="1"/>
  <c r="AS27" i="1" s="1"/>
  <c r="AV27" i="1"/>
  <c r="AW27" i="1" s="1"/>
  <c r="AJ27" i="1"/>
  <c r="AK27" i="1" s="1"/>
  <c r="L24" i="2"/>
  <c r="M24" i="2" s="1"/>
  <c r="H24" i="2"/>
  <c r="I24" i="2" s="1"/>
  <c r="Y24" i="2"/>
  <c r="AC24" i="2"/>
  <c r="BU27" i="1"/>
  <c r="BL27" i="1"/>
  <c r="BJ20" i="1"/>
  <c r="BK27" i="1"/>
  <c r="BJ8" i="1"/>
  <c r="AC27" i="1"/>
  <c r="U27" i="1"/>
  <c r="BD27" i="1"/>
  <c r="BE27" i="1" s="1"/>
  <c r="BJ27" i="1" l="1"/>
  <c r="BM27" i="1"/>
</calcChain>
</file>

<file path=xl/comments1.xml><?xml version="1.0" encoding="utf-8"?>
<comments xmlns="http://schemas.openxmlformats.org/spreadsheetml/2006/main">
  <authors>
    <author>ESCUELAS DEPORTIVAS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ESCUELAS DEPORTIVAS:</t>
        </r>
        <r>
          <rPr>
            <sz val="9"/>
            <color indexed="81"/>
            <rFont val="Tahoma"/>
            <family val="2"/>
          </rPr>
          <t xml:space="preserve">
NO HAY ESCUELAS DE FUTBOL GRATUITAS
</t>
        </r>
      </text>
    </comment>
  </commentList>
</comments>
</file>

<file path=xl/sharedStrings.xml><?xml version="1.0" encoding="utf-8"?>
<sst xmlns="http://schemas.openxmlformats.org/spreadsheetml/2006/main" count="1056" uniqueCount="113">
  <si>
    <t>CONSEJO MUNICIPAL DEL DEPORTE</t>
  </si>
  <si>
    <t>Reporte mensual y Acumulado anual de la Dirección Operativa</t>
  </si>
  <si>
    <t>ESCUELAS DEPORTIVAS</t>
  </si>
  <si>
    <t>CONCEPTO</t>
  </si>
  <si>
    <t>MES ACTUAL</t>
  </si>
  <si>
    <t xml:space="preserve">MUJERES </t>
  </si>
  <si>
    <t xml:space="preserve">HOMBRES </t>
  </si>
  <si>
    <t xml:space="preserve">RANGO DE EDAD </t>
  </si>
  <si>
    <t xml:space="preserve">Número de inscripciones a la disciplina de Zumba  y ritmos latinos </t>
  </si>
  <si>
    <t>18 A 64 años</t>
  </si>
  <si>
    <t>18 A 64 AÑOS</t>
  </si>
  <si>
    <t>Número de inscripciones a la disciplina de Atletismo</t>
  </si>
  <si>
    <t>4 A 64 años</t>
  </si>
  <si>
    <t>4 A 64 AÑOS</t>
  </si>
  <si>
    <t>Número de inscripciones a la disciplina de Voleibol</t>
  </si>
  <si>
    <t xml:space="preserve">6 A 64 años </t>
  </si>
  <si>
    <t>6 A 64 AÑOS</t>
  </si>
  <si>
    <t>Número de inscripciones a la disciplina de Voleibol de playa</t>
  </si>
  <si>
    <t>8 A 17 años</t>
  </si>
  <si>
    <t>8 A 17 AÑOS</t>
  </si>
  <si>
    <t>Número de inscripciones a la disciplina de Fútbol</t>
  </si>
  <si>
    <t xml:space="preserve">4 A 17 años </t>
  </si>
  <si>
    <t>4 A 17 AÑOS</t>
  </si>
  <si>
    <t>Número de inscripciones a la disciplina de Fútbol GRATUITAS</t>
  </si>
  <si>
    <t>4 A 17 años</t>
  </si>
  <si>
    <t>Número de inscripciones a la disciplina de Basquetbol</t>
  </si>
  <si>
    <t>Número de inscripciones a la disciplina de Triatlón</t>
  </si>
  <si>
    <t xml:space="preserve">13 A 64 años </t>
  </si>
  <si>
    <t>13 A 64 AÑOS</t>
  </si>
  <si>
    <t>Número de inscripciones a la disciplina de Karate</t>
  </si>
  <si>
    <t>Número de inscripciones a la disciplina de Tenis</t>
  </si>
  <si>
    <t xml:space="preserve">7 A 17 años </t>
  </si>
  <si>
    <t>7 A 17 AÑOS</t>
  </si>
  <si>
    <t>Número de inscripciones a la disciplina de Gimnasia</t>
  </si>
  <si>
    <t>Número de inscripciones a la disciplina de Box</t>
  </si>
  <si>
    <t>7 a 64 años</t>
  </si>
  <si>
    <t>7 A 64 AÑOS</t>
  </si>
  <si>
    <t>Número de inscripciones a la disciplina de GAF</t>
  </si>
  <si>
    <t>Número de inscripciones a la disciplina de Natación</t>
  </si>
  <si>
    <t xml:space="preserve">0 a 64 años </t>
  </si>
  <si>
    <t>0 A 64 AÑOS</t>
  </si>
  <si>
    <t xml:space="preserve">6 a 64 años </t>
  </si>
  <si>
    <t xml:space="preserve">Número de inscripciones a la disciplina de Béisbol- CHARROS </t>
  </si>
  <si>
    <t xml:space="preserve">4 a 17 años </t>
  </si>
  <si>
    <t xml:space="preserve">Número de inscripciones a la disciplina de Béisbol- CUERVOS </t>
  </si>
  <si>
    <t xml:space="preserve">Número de inscripciones a la disciplina FÚTBOL AMERICANO </t>
  </si>
  <si>
    <t>Número de inscripciones a la disciplina YOGA</t>
  </si>
  <si>
    <t xml:space="preserve">Número de grupos activos en la disciplina de Zumba y ritmos latinos </t>
  </si>
  <si>
    <t>Número de grupos activos en la disciplina de Atletismo</t>
  </si>
  <si>
    <t>Número de grupos activos en la disciplina de Voleibol</t>
  </si>
  <si>
    <t>Número de grupos activos en la disciplina de Voleibol de playa</t>
  </si>
  <si>
    <t>Número de grupos activos en la disciplina de Fútbol GRATUITAS</t>
  </si>
  <si>
    <t>Número de grupos activos en la disciplina de Basquetbol</t>
  </si>
  <si>
    <t>Número de grupos activos en la disciplina de Triatlón</t>
  </si>
  <si>
    <t>Número de grupos activos en la disciplina de Karate</t>
  </si>
  <si>
    <t>Número de grupos activos en la disciplina de Tenis</t>
  </si>
  <si>
    <t>Número de grupos activos en la disciplina de Frontenis</t>
  </si>
  <si>
    <t>Número de grupos activos en la disciplina de Gimnasia</t>
  </si>
  <si>
    <t>Número de grupos activos en la disciplina  de Box</t>
  </si>
  <si>
    <t>Número de grupos activos en la disciplina de GAF</t>
  </si>
  <si>
    <t>Número de grupos activos en la disciplina de Natación</t>
  </si>
  <si>
    <t xml:space="preserve">Número de grupos activos en la disciplina de Béisbol COMUDE - CHARROS </t>
  </si>
  <si>
    <t xml:space="preserve">Número de grupos activos en la disciplina de Béisbol COMUDE - CUERVOS </t>
  </si>
  <si>
    <t xml:space="preserve">Número de grupos activos en la disciplina de FÚTBOL AMERICANO </t>
  </si>
  <si>
    <t>Número de grupos activos en la disciplina de YOGA</t>
  </si>
  <si>
    <t>ESCUELAS DE INICIACIÓN DEPORTIVA</t>
  </si>
  <si>
    <t xml:space="preserve">Número de inscripciones a la disciplina de zumba  y ritmos latinos </t>
  </si>
  <si>
    <t>Número de inscripciones a la disciplina de atletismo</t>
  </si>
  <si>
    <t>Número de inscripciones a la disciplina de voleibol</t>
  </si>
  <si>
    <t>Número de inscripciones a la disciplina de voleibol de playa</t>
  </si>
  <si>
    <t>Número de inscripciones a la disciplina de futbol ATLAS</t>
  </si>
  <si>
    <t>Número de inscripciones a la disciplina de futbol GRATUITAS</t>
  </si>
  <si>
    <t>Número de inscripciones a la disciplina de basquetbol</t>
  </si>
  <si>
    <t>Número de inscripciones a la disciplina de triatlón</t>
  </si>
  <si>
    <t>Número de inscripciones a la disciplina de karate</t>
  </si>
  <si>
    <t>Número de inscripciones a la disciplina de tenis</t>
  </si>
  <si>
    <t>Número de inscripciones a la disciplina de gimnasia</t>
  </si>
  <si>
    <t>Número de inscripciones a la disciplina de box</t>
  </si>
  <si>
    <t>Número de inscripciones a la disciplina de gaf</t>
  </si>
  <si>
    <t>Número de inscripciones a la disciplina de natación</t>
  </si>
  <si>
    <t xml:space="preserve">Número de inscripciones a la disciplina de beisbol- CHARROS </t>
  </si>
  <si>
    <t xml:space="preserve">Número de inscripciones a la disciplina de beisbol- CUERVOS </t>
  </si>
  <si>
    <t xml:space="preserve">Número de inscripciones a la disciplina FUTBOL AMERICANO </t>
  </si>
  <si>
    <t xml:space="preserve">Número de grupos activos en la disciplina de zumba y ritmos latinos </t>
  </si>
  <si>
    <t>Número de grupos activos en la disciplina de atletismo</t>
  </si>
  <si>
    <t>Número de grupos activos en la disciplina de voleibol</t>
  </si>
  <si>
    <t>Número de grupos activos en la disciplina de voleibol de playa</t>
  </si>
  <si>
    <t>Número de grupos activos en la disciplina de futbol COMUDE -ATLAS</t>
  </si>
  <si>
    <t>Número de grupos activos en la disciplina de futbol GRATUITAS</t>
  </si>
  <si>
    <t>SUSPENSIÓN DE ACTIVIDADES POR CONTINGENCIA  DE SALUD</t>
  </si>
  <si>
    <t>Número de grupos activos en la disciplina de basquetbol</t>
  </si>
  <si>
    <t>Número de grupos activos en la disciplina de triatlón</t>
  </si>
  <si>
    <t>Número de grupos activos en la disciplina de karate</t>
  </si>
  <si>
    <t>Número de grupos activos en la disciplina de tenis</t>
  </si>
  <si>
    <t>Número de grupos activos en la disciplina de frontenis</t>
  </si>
  <si>
    <t>Número de grupos activos en la disciplina de gimnasia</t>
  </si>
  <si>
    <t>Número de grupos activos en la disciplina  de box</t>
  </si>
  <si>
    <t>Número de grupos activos en la disciplina de natación</t>
  </si>
  <si>
    <t xml:space="preserve">Número de grupos activos en la disciplina de beisbol COMUDE - CHARROS </t>
  </si>
  <si>
    <t xml:space="preserve">Número de grupos activos en la disciplina de beisbol COMUDE - CUERVOS </t>
  </si>
  <si>
    <t xml:space="preserve">Número de grupos activos en la disciplina de beisbol FUTBOL AMERICANO </t>
  </si>
  <si>
    <t>Número de inscripciones a la disciplina CROSSFIT</t>
  </si>
  <si>
    <t>Número de grupos activos en la disciplina CROSSFIT</t>
  </si>
  <si>
    <t>Número de inscripciones a la disciplina DEFENSA PERSONAL</t>
  </si>
  <si>
    <t>Número de grupos activos en la disciplina DEFENSA PERSONAL</t>
  </si>
  <si>
    <t>Número de grupos activos en la disciplina de Fútbol COMUDE</t>
  </si>
  <si>
    <t>Número de inscripciones a la disciplina de Voleibol SPARTANS-COMUDE</t>
  </si>
  <si>
    <t>Número de inscripciones a la disciplina ACADEMIA DE VOLEIBOL SAMANTHA BRICIO</t>
  </si>
  <si>
    <t>9 A 15 años</t>
  </si>
  <si>
    <t xml:space="preserve">6 A 25 años </t>
  </si>
  <si>
    <t>Número de grupos activos en la la disciplina de Voleibol SPARTANS-COMUDE</t>
  </si>
  <si>
    <t>Número de grupos activos en la disciplina ACADEMIA DE VOLEIBOL SAMANTHA BRICIO</t>
  </si>
  <si>
    <t>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</si>
</sst>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2" xfId="0" applyFont="1" applyBorder="1"/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6" fillId="0" borderId="2" xfId="0" applyFont="1" applyBorder="1"/>
    <xf numFmtId="0" fontId="6" fillId="0" borderId="13" xfId="0" applyFont="1" applyBorder="1"/>
    <xf numFmtId="0" fontId="6" fillId="3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/>
    <xf numFmtId="0" fontId="4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/>
    <xf numFmtId="0" fontId="6" fillId="2" borderId="26" xfId="0" applyFont="1" applyFill="1" applyBorder="1"/>
    <xf numFmtId="0" fontId="4" fillId="2" borderId="27" xfId="0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/>
    <xf numFmtId="0" fontId="6" fillId="0" borderId="11" xfId="0" applyFont="1" applyBorder="1" applyAlignment="1"/>
    <xf numFmtId="0" fontId="4" fillId="0" borderId="28" xfId="0" applyFont="1" applyBorder="1"/>
    <xf numFmtId="0" fontId="4" fillId="0" borderId="0" xfId="0" applyFont="1"/>
    <xf numFmtId="0" fontId="6" fillId="4" borderId="2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3" xfId="0" applyFont="1" applyBorder="1"/>
    <xf numFmtId="0" fontId="4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/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20" xfId="0" applyFont="1" applyBorder="1" applyAlignment="1"/>
    <xf numFmtId="0" fontId="2" fillId="0" borderId="38" xfId="0" applyFont="1" applyBorder="1"/>
    <xf numFmtId="0" fontId="0" fillId="0" borderId="0" xfId="0" applyFont="1" applyAlignment="1"/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39" xfId="0" applyFont="1" applyBorder="1"/>
    <xf numFmtId="0" fontId="6" fillId="0" borderId="40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5" borderId="11" xfId="0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/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6" fillId="0" borderId="41" xfId="0" applyFont="1" applyBorder="1"/>
    <xf numFmtId="0" fontId="2" fillId="0" borderId="41" xfId="0" applyFont="1" applyBorder="1"/>
    <xf numFmtId="0" fontId="0" fillId="0" borderId="0" xfId="0" applyFont="1" applyAlignment="1"/>
    <xf numFmtId="0" fontId="0" fillId="0" borderId="0" xfId="0" applyFont="1" applyAlignment="1"/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0" xfId="0" applyFont="1" applyFill="1" applyBorder="1"/>
    <xf numFmtId="0" fontId="9" fillId="0" borderId="4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1" fontId="1" fillId="0" borderId="0" xfId="0" applyNumberFormat="1" applyFont="1" applyAlignment="1">
      <alignment horizontal="left" vertical="center" wrapText="1"/>
    </xf>
    <xf numFmtId="17" fontId="4" fillId="2" borderId="29" xfId="0" applyNumberFormat="1" applyFont="1" applyFill="1" applyBorder="1" applyAlignment="1">
      <alignment horizontal="center" vertical="center" wrapText="1"/>
    </xf>
    <xf numFmtId="0" fontId="5" fillId="0" borderId="30" xfId="0" applyFont="1" applyBorder="1"/>
    <xf numFmtId="0" fontId="5" fillId="0" borderId="31" xfId="0" applyFont="1" applyBorder="1"/>
    <xf numFmtId="17" fontId="4" fillId="2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17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4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A10:B23"/>
    </sheetView>
  </sheetViews>
  <sheetFormatPr baseColWidth="10" defaultColWidth="14.42578125" defaultRowHeight="15" customHeight="1" x14ac:dyDescent="0.25"/>
  <cols>
    <col min="1" max="1" width="67.42578125" customWidth="1"/>
    <col min="2" max="4" width="11.42578125" customWidth="1"/>
    <col min="5" max="5" width="16.28515625" customWidth="1"/>
    <col min="6" max="8" width="11.42578125" customWidth="1"/>
    <col min="9" max="9" width="16.28515625" customWidth="1"/>
    <col min="10" max="12" width="11.42578125" customWidth="1"/>
    <col min="13" max="13" width="16.28515625" customWidth="1"/>
    <col min="14" max="16" width="11.42578125" customWidth="1"/>
    <col min="17" max="17" width="16.28515625" customWidth="1"/>
    <col min="18" max="20" width="11.42578125" customWidth="1"/>
    <col min="21" max="21" width="16.28515625" customWidth="1"/>
    <col min="22" max="24" width="11.42578125" customWidth="1"/>
    <col min="25" max="25" width="16.28515625" customWidth="1"/>
    <col min="26" max="28" width="11.42578125" customWidth="1"/>
    <col min="29" max="29" width="16.28515625" customWidth="1"/>
    <col min="30" max="32" width="11.42578125" customWidth="1"/>
    <col min="33" max="33" width="16.28515625" customWidth="1"/>
    <col min="34" max="36" width="11.42578125" customWidth="1"/>
    <col min="37" max="37" width="16.28515625" customWidth="1"/>
    <col min="38" max="38" width="11.42578125" customWidth="1"/>
    <col min="39" max="39" width="10.28515625" customWidth="1"/>
    <col min="40" max="40" width="10" customWidth="1"/>
    <col min="41" max="41" width="16.28515625" customWidth="1"/>
    <col min="42" max="42" width="11.42578125" customWidth="1"/>
    <col min="43" max="43" width="10.28515625" customWidth="1"/>
    <col min="44" max="44" width="10" customWidth="1"/>
    <col min="45" max="45" width="16.28515625" customWidth="1"/>
    <col min="46" max="46" width="11.42578125" customWidth="1"/>
    <col min="47" max="47" width="10.28515625" customWidth="1"/>
    <col min="48" max="48" width="10" customWidth="1"/>
    <col min="49" max="49" width="16.28515625" customWidth="1"/>
    <col min="50" max="59" width="11.42578125" customWidth="1"/>
  </cols>
  <sheetData>
    <row r="1" spans="1:59" x14ac:dyDescent="0.25">
      <c r="A1" s="103" t="s">
        <v>0</v>
      </c>
      <c r="B1" s="104"/>
      <c r="C1" s="104"/>
      <c r="D1" s="10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103" t="s">
        <v>1</v>
      </c>
      <c r="B2" s="104"/>
      <c r="C2" s="104"/>
      <c r="D2" s="10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25">
      <c r="A3" s="105">
        <v>2020</v>
      </c>
      <c r="B3" s="104"/>
      <c r="C3" s="104"/>
      <c r="D3" s="10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5.75" x14ac:dyDescent="0.25">
      <c r="A4" s="5" t="s">
        <v>65</v>
      </c>
      <c r="B4" s="6"/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5">
      <c r="A5" s="7"/>
      <c r="B5" s="100">
        <v>43831</v>
      </c>
      <c r="C5" s="101"/>
      <c r="D5" s="101"/>
      <c r="E5" s="102"/>
      <c r="F5" s="100">
        <v>43862</v>
      </c>
      <c r="G5" s="101"/>
      <c r="H5" s="101"/>
      <c r="I5" s="102"/>
      <c r="J5" s="100">
        <v>43891</v>
      </c>
      <c r="K5" s="101"/>
      <c r="L5" s="101"/>
      <c r="M5" s="102"/>
      <c r="N5" s="100">
        <v>43922</v>
      </c>
      <c r="O5" s="101"/>
      <c r="P5" s="101"/>
      <c r="Q5" s="102"/>
      <c r="R5" s="100">
        <v>43952</v>
      </c>
      <c r="S5" s="101"/>
      <c r="T5" s="101"/>
      <c r="U5" s="102"/>
      <c r="V5" s="100">
        <v>43983</v>
      </c>
      <c r="W5" s="101"/>
      <c r="X5" s="101"/>
      <c r="Y5" s="102"/>
      <c r="Z5" s="100">
        <v>44013</v>
      </c>
      <c r="AA5" s="101"/>
      <c r="AB5" s="101"/>
      <c r="AC5" s="102"/>
      <c r="AD5" s="100">
        <v>44044</v>
      </c>
      <c r="AE5" s="101"/>
      <c r="AF5" s="101"/>
      <c r="AG5" s="102"/>
      <c r="AH5" s="100">
        <v>44075</v>
      </c>
      <c r="AI5" s="101"/>
      <c r="AJ5" s="101"/>
      <c r="AK5" s="102"/>
      <c r="AL5" s="100">
        <v>44105</v>
      </c>
      <c r="AM5" s="101"/>
      <c r="AN5" s="101"/>
      <c r="AO5" s="102"/>
      <c r="AP5" s="100">
        <v>44136</v>
      </c>
      <c r="AQ5" s="101"/>
      <c r="AR5" s="101"/>
      <c r="AS5" s="102"/>
      <c r="AT5" s="100">
        <v>44166</v>
      </c>
      <c r="AU5" s="101"/>
      <c r="AV5" s="101"/>
      <c r="AW5" s="10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x14ac:dyDescent="0.25">
      <c r="A6" s="8" t="s">
        <v>3</v>
      </c>
      <c r="B6" s="9" t="s">
        <v>4</v>
      </c>
      <c r="C6" s="20" t="s">
        <v>5</v>
      </c>
      <c r="D6" s="20" t="s">
        <v>6</v>
      </c>
      <c r="E6" s="10" t="s">
        <v>7</v>
      </c>
      <c r="F6" s="9" t="s">
        <v>4</v>
      </c>
      <c r="G6" s="20" t="s">
        <v>5</v>
      </c>
      <c r="H6" s="20" t="s">
        <v>6</v>
      </c>
      <c r="I6" s="10" t="s">
        <v>7</v>
      </c>
      <c r="J6" s="9" t="s">
        <v>4</v>
      </c>
      <c r="K6" s="20" t="s">
        <v>5</v>
      </c>
      <c r="L6" s="20" t="s">
        <v>6</v>
      </c>
      <c r="M6" s="10" t="s">
        <v>7</v>
      </c>
      <c r="N6" s="9" t="s">
        <v>4</v>
      </c>
      <c r="O6" s="20" t="s">
        <v>5</v>
      </c>
      <c r="P6" s="20" t="s">
        <v>6</v>
      </c>
      <c r="Q6" s="10" t="s">
        <v>7</v>
      </c>
      <c r="R6" s="9" t="s">
        <v>4</v>
      </c>
      <c r="S6" s="20" t="s">
        <v>5</v>
      </c>
      <c r="T6" s="20" t="s">
        <v>6</v>
      </c>
      <c r="U6" s="10" t="s">
        <v>7</v>
      </c>
      <c r="V6" s="9" t="s">
        <v>4</v>
      </c>
      <c r="W6" s="20" t="s">
        <v>5</v>
      </c>
      <c r="X6" s="20" t="s">
        <v>6</v>
      </c>
      <c r="Y6" s="10" t="s">
        <v>7</v>
      </c>
      <c r="Z6" s="9" t="s">
        <v>4</v>
      </c>
      <c r="AA6" s="20" t="s">
        <v>5</v>
      </c>
      <c r="AB6" s="20" t="s">
        <v>6</v>
      </c>
      <c r="AC6" s="10" t="s">
        <v>7</v>
      </c>
      <c r="AD6" s="9" t="s">
        <v>4</v>
      </c>
      <c r="AE6" s="20" t="s">
        <v>5</v>
      </c>
      <c r="AF6" s="20" t="s">
        <v>6</v>
      </c>
      <c r="AG6" s="10" t="s">
        <v>7</v>
      </c>
      <c r="AH6" s="9" t="s">
        <v>4</v>
      </c>
      <c r="AI6" s="20" t="s">
        <v>5</v>
      </c>
      <c r="AJ6" s="20" t="s">
        <v>6</v>
      </c>
      <c r="AK6" s="10" t="s">
        <v>7</v>
      </c>
      <c r="AL6" s="9" t="s">
        <v>4</v>
      </c>
      <c r="AM6" s="20" t="s">
        <v>5</v>
      </c>
      <c r="AN6" s="20" t="s">
        <v>6</v>
      </c>
      <c r="AO6" s="10" t="s">
        <v>7</v>
      </c>
      <c r="AP6" s="9" t="s">
        <v>4</v>
      </c>
      <c r="AQ6" s="20" t="s">
        <v>5</v>
      </c>
      <c r="AR6" s="20" t="s">
        <v>6</v>
      </c>
      <c r="AS6" s="10" t="s">
        <v>7</v>
      </c>
      <c r="AT6" s="9" t="s">
        <v>4</v>
      </c>
      <c r="AU6" s="20" t="s">
        <v>5</v>
      </c>
      <c r="AV6" s="20" t="s">
        <v>6</v>
      </c>
      <c r="AW6" s="10" t="s">
        <v>7</v>
      </c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25">
      <c r="A7" s="14" t="s">
        <v>66</v>
      </c>
      <c r="B7" s="11">
        <v>25</v>
      </c>
      <c r="C7" s="15">
        <v>25</v>
      </c>
      <c r="D7" s="15">
        <f t="shared" ref="D7:D23" si="0">B7-C7</f>
        <v>0</v>
      </c>
      <c r="E7" s="20" t="s">
        <v>9</v>
      </c>
      <c r="F7" s="11">
        <v>28</v>
      </c>
      <c r="G7" s="15">
        <v>28</v>
      </c>
      <c r="H7" s="15">
        <f t="shared" ref="H7:H23" si="1">F7-G7</f>
        <v>0</v>
      </c>
      <c r="I7" s="20" t="s">
        <v>9</v>
      </c>
      <c r="J7" s="11">
        <v>22</v>
      </c>
      <c r="K7" s="15">
        <v>22</v>
      </c>
      <c r="L7" s="15">
        <f t="shared" ref="L7:L23" si="2">J7-K7</f>
        <v>0</v>
      </c>
      <c r="M7" s="20" t="s">
        <v>9</v>
      </c>
      <c r="N7" s="11">
        <v>0</v>
      </c>
      <c r="O7" s="15">
        <v>0</v>
      </c>
      <c r="P7" s="15">
        <v>0</v>
      </c>
      <c r="Q7" s="20" t="s">
        <v>9</v>
      </c>
      <c r="R7" s="11">
        <v>0</v>
      </c>
      <c r="S7" s="15">
        <v>0</v>
      </c>
      <c r="T7" s="15">
        <v>0</v>
      </c>
      <c r="U7" s="20" t="s">
        <v>9</v>
      </c>
      <c r="V7" s="11">
        <v>0</v>
      </c>
      <c r="W7" s="15">
        <v>0</v>
      </c>
      <c r="X7" s="15">
        <v>0</v>
      </c>
      <c r="Y7" s="20" t="s">
        <v>9</v>
      </c>
      <c r="Z7" s="11">
        <v>0</v>
      </c>
      <c r="AA7" s="15">
        <v>0</v>
      </c>
      <c r="AB7" s="15">
        <v>0</v>
      </c>
      <c r="AC7" s="20" t="s">
        <v>9</v>
      </c>
      <c r="AD7" s="11">
        <v>0</v>
      </c>
      <c r="AE7" s="15">
        <v>0</v>
      </c>
      <c r="AF7" s="15">
        <v>0</v>
      </c>
      <c r="AG7" s="20" t="s">
        <v>9</v>
      </c>
      <c r="AH7" s="11">
        <v>0</v>
      </c>
      <c r="AI7" s="15">
        <v>0</v>
      </c>
      <c r="AJ7" s="15">
        <v>0</v>
      </c>
      <c r="AK7" s="20" t="s">
        <v>9</v>
      </c>
      <c r="AL7" s="50">
        <v>12</v>
      </c>
      <c r="AM7" s="51">
        <v>12</v>
      </c>
      <c r="AN7" s="51">
        <v>0</v>
      </c>
      <c r="AO7" s="20" t="s">
        <v>9</v>
      </c>
      <c r="AP7" s="50">
        <v>8</v>
      </c>
      <c r="AQ7" s="51">
        <v>8</v>
      </c>
      <c r="AR7" s="51"/>
      <c r="AS7" s="20" t="s">
        <v>9</v>
      </c>
      <c r="AT7" s="50">
        <v>7</v>
      </c>
      <c r="AU7" s="51">
        <v>7</v>
      </c>
      <c r="AV7" s="51"/>
      <c r="AW7" s="20" t="s">
        <v>9</v>
      </c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25">
      <c r="A8" s="14" t="s">
        <v>67</v>
      </c>
      <c r="B8" s="11">
        <v>150</v>
      </c>
      <c r="C8" s="15">
        <v>77</v>
      </c>
      <c r="D8" s="15">
        <f t="shared" si="0"/>
        <v>73</v>
      </c>
      <c r="E8" s="20" t="s">
        <v>12</v>
      </c>
      <c r="F8" s="11">
        <v>156</v>
      </c>
      <c r="G8" s="15">
        <v>86</v>
      </c>
      <c r="H8" s="15">
        <f t="shared" si="1"/>
        <v>70</v>
      </c>
      <c r="I8" s="20" t="s">
        <v>12</v>
      </c>
      <c r="J8" s="11">
        <v>139</v>
      </c>
      <c r="K8" s="15">
        <v>70</v>
      </c>
      <c r="L8" s="15">
        <f t="shared" si="2"/>
        <v>69</v>
      </c>
      <c r="M8" s="20" t="s">
        <v>12</v>
      </c>
      <c r="N8" s="11">
        <v>0</v>
      </c>
      <c r="O8" s="15">
        <v>0</v>
      </c>
      <c r="P8" s="15">
        <v>0</v>
      </c>
      <c r="Q8" s="20" t="s">
        <v>12</v>
      </c>
      <c r="R8" s="11">
        <v>0</v>
      </c>
      <c r="S8" s="15">
        <v>0</v>
      </c>
      <c r="T8" s="15">
        <v>0</v>
      </c>
      <c r="U8" s="20" t="s">
        <v>12</v>
      </c>
      <c r="V8" s="11">
        <v>0</v>
      </c>
      <c r="W8" s="15">
        <v>0</v>
      </c>
      <c r="X8" s="15">
        <v>0</v>
      </c>
      <c r="Y8" s="20" t="s">
        <v>12</v>
      </c>
      <c r="Z8" s="11">
        <v>0</v>
      </c>
      <c r="AA8" s="15">
        <v>0</v>
      </c>
      <c r="AB8" s="15">
        <v>0</v>
      </c>
      <c r="AC8" s="20" t="s">
        <v>12</v>
      </c>
      <c r="AD8" s="11">
        <v>0</v>
      </c>
      <c r="AE8" s="15">
        <v>0</v>
      </c>
      <c r="AF8" s="15">
        <v>0</v>
      </c>
      <c r="AG8" s="20" t="s">
        <v>12</v>
      </c>
      <c r="AH8" s="11">
        <v>0</v>
      </c>
      <c r="AI8" s="15">
        <v>0</v>
      </c>
      <c r="AJ8" s="15">
        <v>0</v>
      </c>
      <c r="AK8" s="20" t="s">
        <v>12</v>
      </c>
      <c r="AL8" s="50">
        <v>24</v>
      </c>
      <c r="AM8" s="51">
        <v>22</v>
      </c>
      <c r="AN8" s="51">
        <v>2</v>
      </c>
      <c r="AO8" s="20" t="s">
        <v>12</v>
      </c>
      <c r="AP8" s="50">
        <v>25</v>
      </c>
      <c r="AQ8" s="51">
        <v>22</v>
      </c>
      <c r="AR8" s="51">
        <v>3</v>
      </c>
      <c r="AS8" s="20" t="s">
        <v>12</v>
      </c>
      <c r="AT8" s="50">
        <v>10</v>
      </c>
      <c r="AU8" s="51">
        <v>9</v>
      </c>
      <c r="AV8" s="51">
        <v>1</v>
      </c>
      <c r="AW8" s="20" t="s">
        <v>12</v>
      </c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x14ac:dyDescent="0.25">
      <c r="A9" s="14" t="s">
        <v>68</v>
      </c>
      <c r="B9" s="11">
        <v>81</v>
      </c>
      <c r="C9" s="15">
        <v>53</v>
      </c>
      <c r="D9" s="15">
        <f t="shared" si="0"/>
        <v>28</v>
      </c>
      <c r="E9" s="20" t="s">
        <v>15</v>
      </c>
      <c r="F9" s="11">
        <v>80</v>
      </c>
      <c r="G9" s="15">
        <v>53</v>
      </c>
      <c r="H9" s="15">
        <f t="shared" si="1"/>
        <v>27</v>
      </c>
      <c r="I9" s="20" t="s">
        <v>15</v>
      </c>
      <c r="J9" s="11">
        <v>87</v>
      </c>
      <c r="K9" s="15">
        <v>54</v>
      </c>
      <c r="L9" s="15">
        <f t="shared" si="2"/>
        <v>33</v>
      </c>
      <c r="M9" s="20" t="s">
        <v>15</v>
      </c>
      <c r="N9" s="11">
        <v>0</v>
      </c>
      <c r="O9" s="15">
        <v>0</v>
      </c>
      <c r="P9" s="15">
        <v>0</v>
      </c>
      <c r="Q9" s="20" t="s">
        <v>15</v>
      </c>
      <c r="R9" s="11">
        <v>0</v>
      </c>
      <c r="S9" s="15">
        <v>0</v>
      </c>
      <c r="T9" s="15">
        <v>0</v>
      </c>
      <c r="U9" s="20" t="s">
        <v>15</v>
      </c>
      <c r="V9" s="11">
        <v>0</v>
      </c>
      <c r="W9" s="15">
        <v>0</v>
      </c>
      <c r="X9" s="15">
        <v>0</v>
      </c>
      <c r="Y9" s="20" t="s">
        <v>15</v>
      </c>
      <c r="Z9" s="11">
        <v>0</v>
      </c>
      <c r="AA9" s="15">
        <v>0</v>
      </c>
      <c r="AB9" s="15">
        <v>0</v>
      </c>
      <c r="AC9" s="20" t="s">
        <v>15</v>
      </c>
      <c r="AD9" s="11">
        <v>0</v>
      </c>
      <c r="AE9" s="15">
        <v>0</v>
      </c>
      <c r="AF9" s="15">
        <v>0</v>
      </c>
      <c r="AG9" s="20" t="s">
        <v>15</v>
      </c>
      <c r="AH9" s="11">
        <v>0</v>
      </c>
      <c r="AI9" s="15">
        <v>0</v>
      </c>
      <c r="AJ9" s="15">
        <v>0</v>
      </c>
      <c r="AK9" s="20" t="s">
        <v>15</v>
      </c>
      <c r="AL9" s="50">
        <v>18</v>
      </c>
      <c r="AM9" s="51">
        <v>14</v>
      </c>
      <c r="AN9" s="51">
        <v>4</v>
      </c>
      <c r="AO9" s="20" t="s">
        <v>15</v>
      </c>
      <c r="AP9" s="50">
        <v>14</v>
      </c>
      <c r="AQ9" s="51">
        <v>9</v>
      </c>
      <c r="AR9" s="51">
        <v>5</v>
      </c>
      <c r="AS9" s="20" t="s">
        <v>15</v>
      </c>
      <c r="AT9" s="50">
        <v>6</v>
      </c>
      <c r="AU9" s="51">
        <v>4</v>
      </c>
      <c r="AV9" s="51">
        <v>2</v>
      </c>
      <c r="AW9" s="20" t="s">
        <v>15</v>
      </c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25">
      <c r="A10" s="14" t="s">
        <v>69</v>
      </c>
      <c r="B10" s="11">
        <v>0</v>
      </c>
      <c r="C10" s="15">
        <v>0</v>
      </c>
      <c r="D10" s="15">
        <f t="shared" si="0"/>
        <v>0</v>
      </c>
      <c r="E10" s="20" t="s">
        <v>18</v>
      </c>
      <c r="F10" s="11">
        <v>0</v>
      </c>
      <c r="G10" s="15">
        <v>0</v>
      </c>
      <c r="H10" s="15">
        <f t="shared" si="1"/>
        <v>0</v>
      </c>
      <c r="I10" s="20" t="s">
        <v>18</v>
      </c>
      <c r="J10" s="11">
        <v>0</v>
      </c>
      <c r="K10" s="15">
        <v>0</v>
      </c>
      <c r="L10" s="15">
        <f t="shared" si="2"/>
        <v>0</v>
      </c>
      <c r="M10" s="20" t="s">
        <v>18</v>
      </c>
      <c r="N10" s="11">
        <v>0</v>
      </c>
      <c r="O10" s="15">
        <v>0</v>
      </c>
      <c r="P10" s="15">
        <v>0</v>
      </c>
      <c r="Q10" s="20" t="s">
        <v>18</v>
      </c>
      <c r="R10" s="11">
        <v>0</v>
      </c>
      <c r="S10" s="15">
        <v>0</v>
      </c>
      <c r="T10" s="15">
        <v>0</v>
      </c>
      <c r="U10" s="20" t="s">
        <v>18</v>
      </c>
      <c r="V10" s="11">
        <v>0</v>
      </c>
      <c r="W10" s="15">
        <v>0</v>
      </c>
      <c r="X10" s="15">
        <v>0</v>
      </c>
      <c r="Y10" s="20" t="s">
        <v>18</v>
      </c>
      <c r="Z10" s="11">
        <v>0</v>
      </c>
      <c r="AA10" s="15">
        <v>0</v>
      </c>
      <c r="AB10" s="15">
        <v>0</v>
      </c>
      <c r="AC10" s="20" t="s">
        <v>18</v>
      </c>
      <c r="AD10" s="11">
        <v>0</v>
      </c>
      <c r="AE10" s="15">
        <v>0</v>
      </c>
      <c r="AF10" s="15">
        <v>0</v>
      </c>
      <c r="AG10" s="20" t="s">
        <v>18</v>
      </c>
      <c r="AH10" s="11">
        <v>0</v>
      </c>
      <c r="AI10" s="15">
        <v>0</v>
      </c>
      <c r="AJ10" s="15">
        <v>0</v>
      </c>
      <c r="AK10" s="20" t="s">
        <v>18</v>
      </c>
      <c r="AL10" s="11">
        <v>0</v>
      </c>
      <c r="AM10" s="15">
        <v>0</v>
      </c>
      <c r="AN10" s="15">
        <v>0</v>
      </c>
      <c r="AO10" s="20" t="s">
        <v>18</v>
      </c>
      <c r="AP10" s="11"/>
      <c r="AQ10" s="15"/>
      <c r="AR10" s="15"/>
      <c r="AS10" s="20" t="s">
        <v>18</v>
      </c>
      <c r="AT10" s="11"/>
      <c r="AU10" s="15"/>
      <c r="AV10" s="15"/>
      <c r="AW10" s="20" t="s">
        <v>18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x14ac:dyDescent="0.25">
      <c r="A11" s="14" t="s">
        <v>70</v>
      </c>
      <c r="B11" s="11">
        <v>204</v>
      </c>
      <c r="C11" s="15">
        <v>28</v>
      </c>
      <c r="D11" s="15">
        <f t="shared" si="0"/>
        <v>176</v>
      </c>
      <c r="E11" s="20" t="s">
        <v>21</v>
      </c>
      <c r="F11" s="11">
        <v>239</v>
      </c>
      <c r="G11" s="15">
        <v>28</v>
      </c>
      <c r="H11" s="15">
        <f t="shared" si="1"/>
        <v>211</v>
      </c>
      <c r="I11" s="20" t="s">
        <v>21</v>
      </c>
      <c r="J11" s="11">
        <v>178</v>
      </c>
      <c r="K11" s="15">
        <v>20</v>
      </c>
      <c r="L11" s="15">
        <f t="shared" si="2"/>
        <v>158</v>
      </c>
      <c r="M11" s="20" t="s">
        <v>21</v>
      </c>
      <c r="N11" s="11">
        <v>0</v>
      </c>
      <c r="O11" s="15">
        <v>0</v>
      </c>
      <c r="P11" s="15">
        <v>0</v>
      </c>
      <c r="Q11" s="20" t="s">
        <v>21</v>
      </c>
      <c r="R11" s="11">
        <v>0</v>
      </c>
      <c r="S11" s="15">
        <v>0</v>
      </c>
      <c r="T11" s="15">
        <v>0</v>
      </c>
      <c r="U11" s="20" t="s">
        <v>21</v>
      </c>
      <c r="V11" s="11">
        <v>0</v>
      </c>
      <c r="W11" s="15">
        <v>0</v>
      </c>
      <c r="X11" s="15">
        <v>0</v>
      </c>
      <c r="Y11" s="20" t="s">
        <v>21</v>
      </c>
      <c r="Z11" s="11">
        <v>0</v>
      </c>
      <c r="AA11" s="15">
        <v>0</v>
      </c>
      <c r="AB11" s="15">
        <v>0</v>
      </c>
      <c r="AC11" s="20" t="s">
        <v>21</v>
      </c>
      <c r="AD11" s="11">
        <v>0</v>
      </c>
      <c r="AE11" s="15">
        <v>0</v>
      </c>
      <c r="AF11" s="15">
        <v>0</v>
      </c>
      <c r="AG11" s="20" t="s">
        <v>21</v>
      </c>
      <c r="AH11" s="11">
        <v>0</v>
      </c>
      <c r="AI11" s="15">
        <v>0</v>
      </c>
      <c r="AJ11" s="15">
        <v>0</v>
      </c>
      <c r="AK11" s="20" t="s">
        <v>21</v>
      </c>
      <c r="AL11" s="11">
        <v>0</v>
      </c>
      <c r="AM11" s="15">
        <v>0</v>
      </c>
      <c r="AN11" s="15">
        <v>0</v>
      </c>
      <c r="AO11" s="20" t="s">
        <v>21</v>
      </c>
      <c r="AP11" s="11"/>
      <c r="AQ11" s="15"/>
      <c r="AR11" s="15"/>
      <c r="AS11" s="20" t="s">
        <v>21</v>
      </c>
      <c r="AT11" s="11"/>
      <c r="AU11" s="15"/>
      <c r="AV11" s="15"/>
      <c r="AW11" s="20" t="s">
        <v>21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25">
      <c r="A12" s="14" t="s">
        <v>71</v>
      </c>
      <c r="B12" s="11">
        <v>30</v>
      </c>
      <c r="C12" s="15">
        <v>0</v>
      </c>
      <c r="D12" s="15">
        <f t="shared" si="0"/>
        <v>30</v>
      </c>
      <c r="E12" s="20" t="s">
        <v>24</v>
      </c>
      <c r="F12" s="11">
        <v>30</v>
      </c>
      <c r="G12" s="15">
        <v>30</v>
      </c>
      <c r="H12" s="15">
        <f t="shared" si="1"/>
        <v>0</v>
      </c>
      <c r="I12" s="20" t="s">
        <v>24</v>
      </c>
      <c r="J12" s="11">
        <v>30</v>
      </c>
      <c r="K12" s="15">
        <v>0</v>
      </c>
      <c r="L12" s="15">
        <f t="shared" si="2"/>
        <v>30</v>
      </c>
      <c r="M12" s="20" t="s">
        <v>24</v>
      </c>
      <c r="N12" s="11">
        <v>0</v>
      </c>
      <c r="O12" s="15">
        <v>0</v>
      </c>
      <c r="P12" s="15">
        <v>0</v>
      </c>
      <c r="Q12" s="20" t="s">
        <v>24</v>
      </c>
      <c r="R12" s="11">
        <v>0</v>
      </c>
      <c r="S12" s="15">
        <v>0</v>
      </c>
      <c r="T12" s="15">
        <v>0</v>
      </c>
      <c r="U12" s="20" t="s">
        <v>24</v>
      </c>
      <c r="V12" s="11">
        <v>0</v>
      </c>
      <c r="W12" s="15">
        <v>0</v>
      </c>
      <c r="X12" s="15">
        <v>0</v>
      </c>
      <c r="Y12" s="20" t="s">
        <v>24</v>
      </c>
      <c r="Z12" s="11">
        <v>0</v>
      </c>
      <c r="AA12" s="15">
        <v>0</v>
      </c>
      <c r="AB12" s="15">
        <v>0</v>
      </c>
      <c r="AC12" s="20" t="s">
        <v>24</v>
      </c>
      <c r="AD12" s="11">
        <v>0</v>
      </c>
      <c r="AE12" s="15">
        <v>0</v>
      </c>
      <c r="AF12" s="15">
        <v>0</v>
      </c>
      <c r="AG12" s="20" t="s">
        <v>24</v>
      </c>
      <c r="AH12" s="11">
        <v>0</v>
      </c>
      <c r="AI12" s="15">
        <v>0</v>
      </c>
      <c r="AJ12" s="15">
        <v>0</v>
      </c>
      <c r="AK12" s="20" t="s">
        <v>24</v>
      </c>
      <c r="AL12" s="11">
        <v>0</v>
      </c>
      <c r="AM12" s="15">
        <v>0</v>
      </c>
      <c r="AN12" s="15">
        <v>0</v>
      </c>
      <c r="AO12" s="20" t="s">
        <v>24</v>
      </c>
      <c r="AP12" s="11"/>
      <c r="AQ12" s="15"/>
      <c r="AR12" s="15"/>
      <c r="AS12" s="20" t="s">
        <v>24</v>
      </c>
      <c r="AT12" s="11"/>
      <c r="AU12" s="15"/>
      <c r="AV12" s="15"/>
      <c r="AW12" s="20" t="s">
        <v>24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25">
      <c r="A13" s="14" t="s">
        <v>72</v>
      </c>
      <c r="B13" s="11">
        <v>132</v>
      </c>
      <c r="C13" s="15">
        <v>31</v>
      </c>
      <c r="D13" s="15">
        <f t="shared" si="0"/>
        <v>101</v>
      </c>
      <c r="E13" s="20" t="s">
        <v>24</v>
      </c>
      <c r="F13" s="11">
        <v>144</v>
      </c>
      <c r="G13" s="15">
        <v>33</v>
      </c>
      <c r="H13" s="15">
        <f t="shared" si="1"/>
        <v>111</v>
      </c>
      <c r="I13" s="20" t="s">
        <v>24</v>
      </c>
      <c r="J13" s="11">
        <v>126</v>
      </c>
      <c r="K13" s="15">
        <v>27</v>
      </c>
      <c r="L13" s="15">
        <f t="shared" si="2"/>
        <v>99</v>
      </c>
      <c r="M13" s="20" t="s">
        <v>24</v>
      </c>
      <c r="N13" s="11">
        <v>0</v>
      </c>
      <c r="O13" s="15">
        <v>0</v>
      </c>
      <c r="P13" s="15">
        <v>0</v>
      </c>
      <c r="Q13" s="20" t="s">
        <v>24</v>
      </c>
      <c r="R13" s="11">
        <v>0</v>
      </c>
      <c r="S13" s="15">
        <v>0</v>
      </c>
      <c r="T13" s="15">
        <v>0</v>
      </c>
      <c r="U13" s="20" t="s">
        <v>24</v>
      </c>
      <c r="V13" s="11">
        <v>0</v>
      </c>
      <c r="W13" s="15">
        <v>0</v>
      </c>
      <c r="X13" s="15">
        <v>0</v>
      </c>
      <c r="Y13" s="20" t="s">
        <v>24</v>
      </c>
      <c r="Z13" s="11">
        <v>0</v>
      </c>
      <c r="AA13" s="15">
        <v>0</v>
      </c>
      <c r="AB13" s="15">
        <v>0</v>
      </c>
      <c r="AC13" s="20" t="s">
        <v>24</v>
      </c>
      <c r="AD13" s="11">
        <v>0</v>
      </c>
      <c r="AE13" s="15">
        <v>0</v>
      </c>
      <c r="AF13" s="15">
        <v>0</v>
      </c>
      <c r="AG13" s="20" t="s">
        <v>24</v>
      </c>
      <c r="AH13" s="11">
        <v>0</v>
      </c>
      <c r="AI13" s="15">
        <v>0</v>
      </c>
      <c r="AJ13" s="15">
        <v>0</v>
      </c>
      <c r="AK13" s="20" t="s">
        <v>24</v>
      </c>
      <c r="AL13" s="11">
        <v>0</v>
      </c>
      <c r="AM13" s="15">
        <v>0</v>
      </c>
      <c r="AN13" s="15">
        <v>0</v>
      </c>
      <c r="AO13" s="20" t="s">
        <v>24</v>
      </c>
      <c r="AP13" s="11"/>
      <c r="AQ13" s="15"/>
      <c r="AR13" s="15"/>
      <c r="AS13" s="20" t="s">
        <v>24</v>
      </c>
      <c r="AT13" s="11"/>
      <c r="AU13" s="15"/>
      <c r="AV13" s="15"/>
      <c r="AW13" s="20" t="s">
        <v>24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5">
      <c r="A14" s="14" t="s">
        <v>73</v>
      </c>
      <c r="B14" s="11">
        <v>27</v>
      </c>
      <c r="C14" s="15">
        <v>15</v>
      </c>
      <c r="D14" s="15">
        <f t="shared" si="0"/>
        <v>12</v>
      </c>
      <c r="E14" s="20" t="s">
        <v>27</v>
      </c>
      <c r="F14" s="11">
        <v>29</v>
      </c>
      <c r="G14" s="15">
        <v>13</v>
      </c>
      <c r="H14" s="15">
        <f t="shared" si="1"/>
        <v>16</v>
      </c>
      <c r="I14" s="20" t="s">
        <v>27</v>
      </c>
      <c r="J14" s="11">
        <v>32</v>
      </c>
      <c r="K14" s="15">
        <v>15</v>
      </c>
      <c r="L14" s="15">
        <f t="shared" si="2"/>
        <v>17</v>
      </c>
      <c r="M14" s="20" t="s">
        <v>27</v>
      </c>
      <c r="N14" s="11">
        <v>0</v>
      </c>
      <c r="O14" s="15">
        <v>0</v>
      </c>
      <c r="P14" s="15">
        <v>0</v>
      </c>
      <c r="Q14" s="20" t="s">
        <v>27</v>
      </c>
      <c r="R14" s="11">
        <v>0</v>
      </c>
      <c r="S14" s="15">
        <v>0</v>
      </c>
      <c r="T14" s="15">
        <v>0</v>
      </c>
      <c r="U14" s="20" t="s">
        <v>27</v>
      </c>
      <c r="V14" s="11">
        <v>0</v>
      </c>
      <c r="W14" s="15">
        <v>0</v>
      </c>
      <c r="X14" s="15">
        <v>0</v>
      </c>
      <c r="Y14" s="20" t="s">
        <v>27</v>
      </c>
      <c r="Z14" s="11">
        <v>0</v>
      </c>
      <c r="AA14" s="15">
        <v>0</v>
      </c>
      <c r="AB14" s="15">
        <v>0</v>
      </c>
      <c r="AC14" s="20" t="s">
        <v>27</v>
      </c>
      <c r="AD14" s="11">
        <v>0</v>
      </c>
      <c r="AE14" s="15">
        <v>0</v>
      </c>
      <c r="AF14" s="15">
        <v>0</v>
      </c>
      <c r="AG14" s="20" t="s">
        <v>27</v>
      </c>
      <c r="AH14" s="11">
        <v>0</v>
      </c>
      <c r="AI14" s="15">
        <v>0</v>
      </c>
      <c r="AJ14" s="15">
        <v>0</v>
      </c>
      <c r="AK14" s="20" t="s">
        <v>27</v>
      </c>
      <c r="AL14" s="50">
        <v>3</v>
      </c>
      <c r="AM14" s="51">
        <v>1</v>
      </c>
      <c r="AN14" s="51">
        <v>2</v>
      </c>
      <c r="AO14" s="20" t="s">
        <v>27</v>
      </c>
      <c r="AP14" s="50">
        <v>4</v>
      </c>
      <c r="AQ14" s="51">
        <v>3</v>
      </c>
      <c r="AR14" s="51">
        <v>1</v>
      </c>
      <c r="AS14" s="20" t="s">
        <v>27</v>
      </c>
      <c r="AT14" s="50">
        <v>7</v>
      </c>
      <c r="AU14" s="51">
        <v>3</v>
      </c>
      <c r="AV14" s="51">
        <v>4</v>
      </c>
      <c r="AW14" s="20" t="s">
        <v>27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x14ac:dyDescent="0.25">
      <c r="A15" s="14" t="s">
        <v>74</v>
      </c>
      <c r="B15" s="11">
        <v>29</v>
      </c>
      <c r="C15" s="15">
        <v>6</v>
      </c>
      <c r="D15" s="15">
        <f t="shared" si="0"/>
        <v>23</v>
      </c>
      <c r="E15" s="20" t="s">
        <v>21</v>
      </c>
      <c r="F15" s="11">
        <v>17</v>
      </c>
      <c r="G15" s="15">
        <v>5</v>
      </c>
      <c r="H15" s="15">
        <f t="shared" si="1"/>
        <v>12</v>
      </c>
      <c r="I15" s="20" t="s">
        <v>21</v>
      </c>
      <c r="J15" s="11">
        <v>14</v>
      </c>
      <c r="K15" s="15">
        <v>2</v>
      </c>
      <c r="L15" s="15">
        <f t="shared" si="2"/>
        <v>12</v>
      </c>
      <c r="M15" s="20" t="s">
        <v>21</v>
      </c>
      <c r="N15" s="11">
        <v>0</v>
      </c>
      <c r="O15" s="15">
        <v>0</v>
      </c>
      <c r="P15" s="15">
        <v>0</v>
      </c>
      <c r="Q15" s="20" t="s">
        <v>21</v>
      </c>
      <c r="R15" s="11">
        <v>0</v>
      </c>
      <c r="S15" s="15">
        <v>0</v>
      </c>
      <c r="T15" s="15">
        <v>0</v>
      </c>
      <c r="U15" s="20" t="s">
        <v>21</v>
      </c>
      <c r="V15" s="11">
        <v>0</v>
      </c>
      <c r="W15" s="15">
        <v>0</v>
      </c>
      <c r="X15" s="15">
        <v>0</v>
      </c>
      <c r="Y15" s="20" t="s">
        <v>21</v>
      </c>
      <c r="Z15" s="11">
        <v>0</v>
      </c>
      <c r="AA15" s="15">
        <v>0</v>
      </c>
      <c r="AB15" s="15">
        <v>0</v>
      </c>
      <c r="AC15" s="20" t="s">
        <v>21</v>
      </c>
      <c r="AD15" s="11">
        <v>0</v>
      </c>
      <c r="AE15" s="15">
        <v>0</v>
      </c>
      <c r="AF15" s="15">
        <v>0</v>
      </c>
      <c r="AG15" s="20" t="s">
        <v>21</v>
      </c>
      <c r="AH15" s="11">
        <v>0</v>
      </c>
      <c r="AI15" s="15">
        <v>0</v>
      </c>
      <c r="AJ15" s="15">
        <v>0</v>
      </c>
      <c r="AK15" s="20" t="s">
        <v>21</v>
      </c>
      <c r="AL15" s="11">
        <v>0</v>
      </c>
      <c r="AM15" s="15">
        <v>0</v>
      </c>
      <c r="AN15" s="15">
        <v>0</v>
      </c>
      <c r="AO15" s="20" t="s">
        <v>21</v>
      </c>
      <c r="AP15" s="11"/>
      <c r="AQ15" s="15"/>
      <c r="AR15" s="15"/>
      <c r="AS15" s="20" t="s">
        <v>21</v>
      </c>
      <c r="AT15" s="11"/>
      <c r="AU15" s="15"/>
      <c r="AV15" s="15"/>
      <c r="AW15" s="20" t="s">
        <v>21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x14ac:dyDescent="0.25">
      <c r="A16" s="14" t="s">
        <v>75</v>
      </c>
      <c r="B16" s="11">
        <v>0</v>
      </c>
      <c r="C16" s="15">
        <v>0</v>
      </c>
      <c r="D16" s="15">
        <f t="shared" si="0"/>
        <v>0</v>
      </c>
      <c r="E16" s="20" t="s">
        <v>31</v>
      </c>
      <c r="F16" s="11">
        <v>0</v>
      </c>
      <c r="G16" s="15">
        <v>0</v>
      </c>
      <c r="H16" s="15">
        <f t="shared" si="1"/>
        <v>0</v>
      </c>
      <c r="I16" s="20" t="s">
        <v>31</v>
      </c>
      <c r="J16" s="11">
        <v>0</v>
      </c>
      <c r="K16" s="15">
        <v>0</v>
      </c>
      <c r="L16" s="15">
        <f t="shared" si="2"/>
        <v>0</v>
      </c>
      <c r="M16" s="20" t="s">
        <v>31</v>
      </c>
      <c r="N16" s="11">
        <v>0</v>
      </c>
      <c r="O16" s="15">
        <v>0</v>
      </c>
      <c r="P16" s="15">
        <v>0</v>
      </c>
      <c r="Q16" s="20" t="s">
        <v>31</v>
      </c>
      <c r="R16" s="11">
        <v>0</v>
      </c>
      <c r="S16" s="15">
        <v>0</v>
      </c>
      <c r="T16" s="15">
        <v>0</v>
      </c>
      <c r="U16" s="20" t="s">
        <v>31</v>
      </c>
      <c r="V16" s="11">
        <v>0</v>
      </c>
      <c r="W16" s="15">
        <v>0</v>
      </c>
      <c r="X16" s="15">
        <v>0</v>
      </c>
      <c r="Y16" s="20" t="s">
        <v>31</v>
      </c>
      <c r="Z16" s="11">
        <v>0</v>
      </c>
      <c r="AA16" s="15">
        <v>0</v>
      </c>
      <c r="AB16" s="15">
        <v>0</v>
      </c>
      <c r="AC16" s="20" t="s">
        <v>31</v>
      </c>
      <c r="AD16" s="11">
        <v>0</v>
      </c>
      <c r="AE16" s="15">
        <v>0</v>
      </c>
      <c r="AF16" s="15">
        <v>0</v>
      </c>
      <c r="AG16" s="20" t="s">
        <v>31</v>
      </c>
      <c r="AH16" s="11">
        <v>0</v>
      </c>
      <c r="AI16" s="15">
        <v>0</v>
      </c>
      <c r="AJ16" s="15">
        <v>0</v>
      </c>
      <c r="AK16" s="20" t="s">
        <v>31</v>
      </c>
      <c r="AL16" s="11">
        <v>0</v>
      </c>
      <c r="AM16" s="15">
        <v>0</v>
      </c>
      <c r="AN16" s="15">
        <v>0</v>
      </c>
      <c r="AO16" s="20" t="s">
        <v>31</v>
      </c>
      <c r="AP16" s="11"/>
      <c r="AQ16" s="15"/>
      <c r="AR16" s="15"/>
      <c r="AS16" s="20" t="s">
        <v>31</v>
      </c>
      <c r="AT16" s="11"/>
      <c r="AU16" s="15"/>
      <c r="AV16" s="15"/>
      <c r="AW16" s="20" t="s">
        <v>31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.75" customHeight="1" x14ac:dyDescent="0.25">
      <c r="A17" s="14" t="s">
        <v>76</v>
      </c>
      <c r="B17" s="11">
        <v>493</v>
      </c>
      <c r="C17" s="15">
        <v>462</v>
      </c>
      <c r="D17" s="15">
        <f t="shared" si="0"/>
        <v>31</v>
      </c>
      <c r="E17" s="20" t="s">
        <v>24</v>
      </c>
      <c r="F17" s="11">
        <v>498</v>
      </c>
      <c r="G17" s="15">
        <v>475</v>
      </c>
      <c r="H17" s="15">
        <f t="shared" si="1"/>
        <v>23</v>
      </c>
      <c r="I17" s="20" t="s">
        <v>24</v>
      </c>
      <c r="J17" s="11">
        <v>492</v>
      </c>
      <c r="K17" s="15">
        <v>466</v>
      </c>
      <c r="L17" s="15">
        <f t="shared" si="2"/>
        <v>26</v>
      </c>
      <c r="M17" s="20" t="s">
        <v>24</v>
      </c>
      <c r="N17" s="11">
        <v>0</v>
      </c>
      <c r="O17" s="15">
        <v>0</v>
      </c>
      <c r="P17" s="15">
        <v>0</v>
      </c>
      <c r="Q17" s="20" t="s">
        <v>24</v>
      </c>
      <c r="R17" s="11">
        <v>0</v>
      </c>
      <c r="S17" s="15">
        <v>0</v>
      </c>
      <c r="T17" s="15">
        <v>0</v>
      </c>
      <c r="U17" s="20" t="s">
        <v>24</v>
      </c>
      <c r="V17" s="11">
        <v>0</v>
      </c>
      <c r="W17" s="15">
        <v>0</v>
      </c>
      <c r="X17" s="15">
        <v>0</v>
      </c>
      <c r="Y17" s="20" t="s">
        <v>24</v>
      </c>
      <c r="Z17" s="11">
        <v>0</v>
      </c>
      <c r="AA17" s="15">
        <v>0</v>
      </c>
      <c r="AB17" s="15">
        <v>0</v>
      </c>
      <c r="AC17" s="20" t="s">
        <v>24</v>
      </c>
      <c r="AD17" s="11">
        <v>0</v>
      </c>
      <c r="AE17" s="15">
        <v>0</v>
      </c>
      <c r="AF17" s="15">
        <v>0</v>
      </c>
      <c r="AG17" s="20" t="s">
        <v>24</v>
      </c>
      <c r="AH17" s="11">
        <v>0</v>
      </c>
      <c r="AI17" s="15">
        <v>0</v>
      </c>
      <c r="AJ17" s="15">
        <v>0</v>
      </c>
      <c r="AK17" s="20" t="s">
        <v>24</v>
      </c>
      <c r="AL17" s="11">
        <v>0</v>
      </c>
      <c r="AM17" s="15">
        <v>0</v>
      </c>
      <c r="AN17" s="15">
        <v>0</v>
      </c>
      <c r="AO17" s="20" t="s">
        <v>24</v>
      </c>
      <c r="AP17" s="11"/>
      <c r="AQ17" s="15"/>
      <c r="AR17" s="15"/>
      <c r="AS17" s="20" t="s">
        <v>24</v>
      </c>
      <c r="AT17" s="11"/>
      <c r="AU17" s="15"/>
      <c r="AV17" s="15"/>
      <c r="AW17" s="20" t="s">
        <v>24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.75" customHeight="1" x14ac:dyDescent="0.25">
      <c r="A18" s="14" t="s">
        <v>77</v>
      </c>
      <c r="B18" s="11">
        <v>189</v>
      </c>
      <c r="C18" s="15">
        <v>49</v>
      </c>
      <c r="D18" s="15">
        <f t="shared" si="0"/>
        <v>140</v>
      </c>
      <c r="E18" s="20" t="s">
        <v>35</v>
      </c>
      <c r="F18" s="11">
        <v>201</v>
      </c>
      <c r="G18" s="15">
        <v>52</v>
      </c>
      <c r="H18" s="15">
        <f t="shared" si="1"/>
        <v>149</v>
      </c>
      <c r="I18" s="20" t="s">
        <v>35</v>
      </c>
      <c r="J18" s="11">
        <v>191</v>
      </c>
      <c r="K18" s="15">
        <v>49</v>
      </c>
      <c r="L18" s="15">
        <f t="shared" si="2"/>
        <v>142</v>
      </c>
      <c r="M18" s="20" t="s">
        <v>35</v>
      </c>
      <c r="N18" s="11">
        <v>0</v>
      </c>
      <c r="O18" s="15">
        <v>0</v>
      </c>
      <c r="P18" s="15">
        <v>0</v>
      </c>
      <c r="Q18" s="20" t="s">
        <v>35</v>
      </c>
      <c r="R18" s="11">
        <v>0</v>
      </c>
      <c r="S18" s="15">
        <v>0</v>
      </c>
      <c r="T18" s="15">
        <v>0</v>
      </c>
      <c r="U18" s="20" t="s">
        <v>35</v>
      </c>
      <c r="V18" s="11">
        <v>0</v>
      </c>
      <c r="W18" s="15">
        <v>0</v>
      </c>
      <c r="X18" s="15">
        <v>0</v>
      </c>
      <c r="Y18" s="20" t="s">
        <v>35</v>
      </c>
      <c r="Z18" s="11">
        <v>0</v>
      </c>
      <c r="AA18" s="15">
        <v>0</v>
      </c>
      <c r="AB18" s="15">
        <v>0</v>
      </c>
      <c r="AC18" s="20" t="s">
        <v>35</v>
      </c>
      <c r="AD18" s="11">
        <v>0</v>
      </c>
      <c r="AE18" s="15">
        <v>0</v>
      </c>
      <c r="AF18" s="15">
        <v>0</v>
      </c>
      <c r="AG18" s="20" t="s">
        <v>35</v>
      </c>
      <c r="AH18" s="11">
        <v>0</v>
      </c>
      <c r="AI18" s="15">
        <v>0</v>
      </c>
      <c r="AJ18" s="15">
        <v>0</v>
      </c>
      <c r="AK18" s="20" t="s">
        <v>35</v>
      </c>
      <c r="AL18" s="50">
        <v>28</v>
      </c>
      <c r="AM18" s="51">
        <v>3</v>
      </c>
      <c r="AN18" s="51">
        <v>25</v>
      </c>
      <c r="AO18" s="20" t="s">
        <v>35</v>
      </c>
      <c r="AP18" s="50">
        <v>43</v>
      </c>
      <c r="AQ18" s="51">
        <v>37</v>
      </c>
      <c r="AR18" s="51">
        <v>6</v>
      </c>
      <c r="AS18" s="20" t="s">
        <v>35</v>
      </c>
      <c r="AT18" s="50">
        <v>23</v>
      </c>
      <c r="AU18" s="51">
        <v>2</v>
      </c>
      <c r="AV18" s="51">
        <v>21</v>
      </c>
      <c r="AW18" s="20" t="s">
        <v>35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5.75" customHeight="1" x14ac:dyDescent="0.25">
      <c r="A19" s="14" t="s">
        <v>78</v>
      </c>
      <c r="B19" s="11">
        <v>99</v>
      </c>
      <c r="C19" s="15">
        <v>51</v>
      </c>
      <c r="D19" s="15">
        <f t="shared" si="0"/>
        <v>48</v>
      </c>
      <c r="E19" s="20" t="s">
        <v>9</v>
      </c>
      <c r="F19" s="11">
        <v>100</v>
      </c>
      <c r="G19" s="15">
        <v>57</v>
      </c>
      <c r="H19" s="15">
        <f t="shared" si="1"/>
        <v>43</v>
      </c>
      <c r="I19" s="20" t="s">
        <v>9</v>
      </c>
      <c r="J19" s="11">
        <v>107</v>
      </c>
      <c r="K19" s="15">
        <v>53</v>
      </c>
      <c r="L19" s="15">
        <f t="shared" si="2"/>
        <v>54</v>
      </c>
      <c r="M19" s="20" t="s">
        <v>9</v>
      </c>
      <c r="N19" s="11">
        <v>0</v>
      </c>
      <c r="O19" s="15">
        <v>0</v>
      </c>
      <c r="P19" s="15">
        <v>0</v>
      </c>
      <c r="Q19" s="20" t="s">
        <v>9</v>
      </c>
      <c r="R19" s="11">
        <v>0</v>
      </c>
      <c r="S19" s="15">
        <v>0</v>
      </c>
      <c r="T19" s="15">
        <v>0</v>
      </c>
      <c r="U19" s="20" t="s">
        <v>9</v>
      </c>
      <c r="V19" s="11">
        <v>0</v>
      </c>
      <c r="W19" s="15">
        <v>0</v>
      </c>
      <c r="X19" s="15">
        <v>0</v>
      </c>
      <c r="Y19" s="20" t="s">
        <v>9</v>
      </c>
      <c r="Z19" s="11">
        <v>0</v>
      </c>
      <c r="AA19" s="15">
        <v>0</v>
      </c>
      <c r="AB19" s="15">
        <v>0</v>
      </c>
      <c r="AC19" s="20" t="s">
        <v>9</v>
      </c>
      <c r="AD19" s="11">
        <v>0</v>
      </c>
      <c r="AE19" s="15">
        <v>0</v>
      </c>
      <c r="AF19" s="15">
        <v>0</v>
      </c>
      <c r="AG19" s="20" t="s">
        <v>9</v>
      </c>
      <c r="AH19" s="11">
        <v>0</v>
      </c>
      <c r="AI19" s="15">
        <v>0</v>
      </c>
      <c r="AJ19" s="15">
        <v>0</v>
      </c>
      <c r="AK19" s="20" t="s">
        <v>9</v>
      </c>
      <c r="AL19" s="50">
        <v>5</v>
      </c>
      <c r="AM19" s="51">
        <v>3</v>
      </c>
      <c r="AN19" s="51">
        <v>2</v>
      </c>
      <c r="AO19" s="20" t="s">
        <v>9</v>
      </c>
      <c r="AP19" s="50">
        <v>15</v>
      </c>
      <c r="AQ19" s="51">
        <v>9</v>
      </c>
      <c r="AR19" s="51">
        <v>6</v>
      </c>
      <c r="AS19" s="20" t="s">
        <v>9</v>
      </c>
      <c r="AT19" s="50">
        <v>13</v>
      </c>
      <c r="AU19" s="51">
        <v>6</v>
      </c>
      <c r="AV19" s="51">
        <v>7</v>
      </c>
      <c r="AW19" s="20" t="s">
        <v>9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5.75" customHeight="1" x14ac:dyDescent="0.25">
      <c r="A20" s="14" t="s">
        <v>79</v>
      </c>
      <c r="B20" s="11">
        <v>1754</v>
      </c>
      <c r="C20" s="15">
        <v>971</v>
      </c>
      <c r="D20" s="15">
        <f t="shared" si="0"/>
        <v>783</v>
      </c>
      <c r="E20" s="20" t="s">
        <v>39</v>
      </c>
      <c r="F20" s="11">
        <v>1855</v>
      </c>
      <c r="G20" s="15">
        <v>1046</v>
      </c>
      <c r="H20" s="15">
        <f t="shared" si="1"/>
        <v>809</v>
      </c>
      <c r="I20" s="20" t="s">
        <v>39</v>
      </c>
      <c r="J20" s="11">
        <v>2088</v>
      </c>
      <c r="K20" s="15">
        <v>1192</v>
      </c>
      <c r="L20" s="15">
        <f t="shared" si="2"/>
        <v>896</v>
      </c>
      <c r="M20" s="20" t="s">
        <v>39</v>
      </c>
      <c r="N20" s="11">
        <v>0</v>
      </c>
      <c r="O20" s="15">
        <v>0</v>
      </c>
      <c r="P20" s="15">
        <v>0</v>
      </c>
      <c r="Q20" s="20" t="s">
        <v>39</v>
      </c>
      <c r="R20" s="11">
        <v>0</v>
      </c>
      <c r="S20" s="15">
        <v>0</v>
      </c>
      <c r="T20" s="15">
        <v>0</v>
      </c>
      <c r="U20" s="20" t="s">
        <v>39</v>
      </c>
      <c r="V20" s="11">
        <v>0</v>
      </c>
      <c r="W20" s="15">
        <v>0</v>
      </c>
      <c r="X20" s="15">
        <v>0</v>
      </c>
      <c r="Y20" s="20" t="s">
        <v>39</v>
      </c>
      <c r="Z20" s="11"/>
      <c r="AA20" s="15">
        <v>0</v>
      </c>
      <c r="AB20" s="15">
        <v>0</v>
      </c>
      <c r="AC20" s="20" t="s">
        <v>39</v>
      </c>
      <c r="AD20" s="11">
        <v>1334</v>
      </c>
      <c r="AE20" s="15">
        <v>0</v>
      </c>
      <c r="AF20" s="15">
        <v>0</v>
      </c>
      <c r="AG20" s="20" t="s">
        <v>39</v>
      </c>
      <c r="AH20" s="11">
        <v>421</v>
      </c>
      <c r="AI20" s="15">
        <v>260</v>
      </c>
      <c r="AJ20" s="15">
        <f>AH20-AI20</f>
        <v>161</v>
      </c>
      <c r="AK20" s="20" t="s">
        <v>39</v>
      </c>
      <c r="AL20" s="50">
        <v>409</v>
      </c>
      <c r="AM20" s="51">
        <v>240</v>
      </c>
      <c r="AN20" s="51">
        <v>169</v>
      </c>
      <c r="AO20" s="20" t="s">
        <v>39</v>
      </c>
      <c r="AP20" s="50">
        <v>452</v>
      </c>
      <c r="AQ20" s="51">
        <v>257</v>
      </c>
      <c r="AR20" s="51">
        <v>195</v>
      </c>
      <c r="AS20" s="20" t="s">
        <v>39</v>
      </c>
      <c r="AT20" s="50">
        <v>357</v>
      </c>
      <c r="AU20" s="52">
        <v>189</v>
      </c>
      <c r="AV20" s="52">
        <v>168</v>
      </c>
      <c r="AW20" s="20" t="s">
        <v>39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5.75" customHeight="1" x14ac:dyDescent="0.25">
      <c r="A21" s="14" t="s">
        <v>80</v>
      </c>
      <c r="B21" s="11">
        <v>23</v>
      </c>
      <c r="C21" s="15">
        <v>0</v>
      </c>
      <c r="D21" s="15">
        <f t="shared" si="0"/>
        <v>23</v>
      </c>
      <c r="E21" s="20" t="s">
        <v>43</v>
      </c>
      <c r="F21" s="11">
        <v>32</v>
      </c>
      <c r="G21" s="15">
        <v>0</v>
      </c>
      <c r="H21" s="15">
        <f t="shared" si="1"/>
        <v>32</v>
      </c>
      <c r="I21" s="20" t="s">
        <v>43</v>
      </c>
      <c r="J21" s="11">
        <v>27</v>
      </c>
      <c r="K21" s="15">
        <v>0</v>
      </c>
      <c r="L21" s="15">
        <f t="shared" si="2"/>
        <v>27</v>
      </c>
      <c r="M21" s="20" t="s">
        <v>43</v>
      </c>
      <c r="N21" s="11">
        <v>0</v>
      </c>
      <c r="O21" s="15">
        <v>0</v>
      </c>
      <c r="P21" s="15">
        <v>0</v>
      </c>
      <c r="Q21" s="20" t="s">
        <v>43</v>
      </c>
      <c r="R21" s="11">
        <v>0</v>
      </c>
      <c r="S21" s="15">
        <v>0</v>
      </c>
      <c r="T21" s="15">
        <v>0</v>
      </c>
      <c r="U21" s="20" t="s">
        <v>43</v>
      </c>
      <c r="V21" s="11">
        <v>0</v>
      </c>
      <c r="W21" s="15">
        <v>0</v>
      </c>
      <c r="X21" s="15">
        <v>0</v>
      </c>
      <c r="Y21" s="20" t="s">
        <v>43</v>
      </c>
      <c r="Z21" s="11">
        <v>0</v>
      </c>
      <c r="AA21" s="15">
        <v>0</v>
      </c>
      <c r="AB21" s="15">
        <v>0</v>
      </c>
      <c r="AC21" s="20" t="s">
        <v>43</v>
      </c>
      <c r="AD21" s="11">
        <v>0</v>
      </c>
      <c r="AE21" s="15">
        <v>0</v>
      </c>
      <c r="AF21" s="15">
        <v>0</v>
      </c>
      <c r="AG21" s="20" t="s">
        <v>43</v>
      </c>
      <c r="AH21" s="11">
        <v>0</v>
      </c>
      <c r="AI21" s="15">
        <v>0</v>
      </c>
      <c r="AJ21" s="15">
        <v>0</v>
      </c>
      <c r="AK21" s="20" t="s">
        <v>43</v>
      </c>
      <c r="AL21" s="11">
        <v>0</v>
      </c>
      <c r="AM21" s="15">
        <v>0</v>
      </c>
      <c r="AN21" s="15">
        <v>0</v>
      </c>
      <c r="AO21" s="20" t="s">
        <v>43</v>
      </c>
      <c r="AP21" s="11"/>
      <c r="AQ21" s="15"/>
      <c r="AR21" s="15"/>
      <c r="AS21" s="20" t="s">
        <v>43</v>
      </c>
      <c r="AT21" s="11"/>
      <c r="AU21" s="15"/>
      <c r="AV21" s="15"/>
      <c r="AW21" s="20" t="s">
        <v>43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5.75" customHeight="1" x14ac:dyDescent="0.25">
      <c r="A22" s="14" t="s">
        <v>81</v>
      </c>
      <c r="B22" s="11">
        <v>244</v>
      </c>
      <c r="C22" s="15">
        <v>12</v>
      </c>
      <c r="D22" s="15">
        <f t="shared" si="0"/>
        <v>232</v>
      </c>
      <c r="E22" s="20" t="s">
        <v>43</v>
      </c>
      <c r="F22" s="11">
        <v>280</v>
      </c>
      <c r="G22" s="15">
        <v>11</v>
      </c>
      <c r="H22" s="15">
        <f t="shared" si="1"/>
        <v>269</v>
      </c>
      <c r="I22" s="20" t="s">
        <v>43</v>
      </c>
      <c r="J22" s="11">
        <v>0</v>
      </c>
      <c r="K22" s="15">
        <v>0</v>
      </c>
      <c r="L22" s="15">
        <f t="shared" si="2"/>
        <v>0</v>
      </c>
      <c r="M22" s="20" t="s">
        <v>43</v>
      </c>
      <c r="N22" s="11">
        <v>0</v>
      </c>
      <c r="O22" s="15">
        <v>0</v>
      </c>
      <c r="P22" s="15">
        <v>0</v>
      </c>
      <c r="Q22" s="20" t="s">
        <v>43</v>
      </c>
      <c r="R22" s="11">
        <v>0</v>
      </c>
      <c r="S22" s="15">
        <v>0</v>
      </c>
      <c r="T22" s="15">
        <v>0</v>
      </c>
      <c r="U22" s="20" t="s">
        <v>43</v>
      </c>
      <c r="V22" s="11">
        <v>0</v>
      </c>
      <c r="W22" s="15">
        <v>0</v>
      </c>
      <c r="X22" s="15">
        <v>0</v>
      </c>
      <c r="Y22" s="20" t="s">
        <v>43</v>
      </c>
      <c r="Z22" s="11">
        <v>0</v>
      </c>
      <c r="AA22" s="15">
        <v>0</v>
      </c>
      <c r="AB22" s="15">
        <v>0</v>
      </c>
      <c r="AC22" s="20" t="s">
        <v>43</v>
      </c>
      <c r="AD22" s="11">
        <v>0</v>
      </c>
      <c r="AE22" s="15">
        <v>0</v>
      </c>
      <c r="AF22" s="15">
        <v>0</v>
      </c>
      <c r="AG22" s="20" t="s">
        <v>43</v>
      </c>
      <c r="AH22" s="11">
        <v>0</v>
      </c>
      <c r="AI22" s="15">
        <v>0</v>
      </c>
      <c r="AJ22" s="15">
        <v>0</v>
      </c>
      <c r="AK22" s="20" t="s">
        <v>43</v>
      </c>
      <c r="AL22" s="11">
        <v>0</v>
      </c>
      <c r="AM22" s="15">
        <v>0</v>
      </c>
      <c r="AN22" s="15">
        <v>0</v>
      </c>
      <c r="AO22" s="20" t="s">
        <v>43</v>
      </c>
      <c r="AP22" s="11"/>
      <c r="AQ22" s="15"/>
      <c r="AR22" s="15"/>
      <c r="AS22" s="20" t="s">
        <v>43</v>
      </c>
      <c r="AT22" s="11"/>
      <c r="AU22" s="15"/>
      <c r="AV22" s="15"/>
      <c r="AW22" s="20" t="s">
        <v>43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5.75" customHeight="1" x14ac:dyDescent="0.25">
      <c r="A23" s="14" t="s">
        <v>82</v>
      </c>
      <c r="B23" s="11">
        <v>0</v>
      </c>
      <c r="C23" s="15">
        <v>0</v>
      </c>
      <c r="D23" s="15">
        <f t="shared" si="0"/>
        <v>0</v>
      </c>
      <c r="E23" s="20"/>
      <c r="F23" s="11">
        <v>0</v>
      </c>
      <c r="G23" s="15">
        <v>0</v>
      </c>
      <c r="H23" s="15">
        <f t="shared" si="1"/>
        <v>0</v>
      </c>
      <c r="I23" s="20"/>
      <c r="J23" s="11">
        <v>0</v>
      </c>
      <c r="K23" s="15">
        <v>0</v>
      </c>
      <c r="L23" s="15">
        <f t="shared" si="2"/>
        <v>0</v>
      </c>
      <c r="M23" s="20"/>
      <c r="N23" s="11">
        <v>0</v>
      </c>
      <c r="O23" s="15">
        <v>0</v>
      </c>
      <c r="P23" s="15">
        <v>0</v>
      </c>
      <c r="Q23" s="20"/>
      <c r="R23" s="11">
        <v>0</v>
      </c>
      <c r="S23" s="15">
        <v>0</v>
      </c>
      <c r="T23" s="15">
        <v>0</v>
      </c>
      <c r="U23" s="20"/>
      <c r="V23" s="11">
        <v>0</v>
      </c>
      <c r="W23" s="15">
        <v>0</v>
      </c>
      <c r="X23" s="15">
        <v>0</v>
      </c>
      <c r="Y23" s="20"/>
      <c r="Z23" s="11">
        <v>0</v>
      </c>
      <c r="AA23" s="15">
        <v>0</v>
      </c>
      <c r="AB23" s="15">
        <v>0</v>
      </c>
      <c r="AC23" s="20"/>
      <c r="AD23" s="11">
        <v>0</v>
      </c>
      <c r="AE23" s="15">
        <v>0</v>
      </c>
      <c r="AF23" s="15">
        <v>0</v>
      </c>
      <c r="AG23" s="20"/>
      <c r="AH23" s="11">
        <v>0</v>
      </c>
      <c r="AI23" s="15">
        <v>0</v>
      </c>
      <c r="AJ23" s="15">
        <v>0</v>
      </c>
      <c r="AK23" s="20"/>
      <c r="AL23" s="11">
        <v>0</v>
      </c>
      <c r="AM23" s="15">
        <v>0</v>
      </c>
      <c r="AN23" s="15">
        <v>0</v>
      </c>
      <c r="AO23" s="20"/>
      <c r="AP23" s="11"/>
      <c r="AQ23" s="15"/>
      <c r="AR23" s="15"/>
      <c r="AS23" s="20"/>
      <c r="AT23" s="11"/>
      <c r="AU23" s="15"/>
      <c r="AV23" s="15"/>
      <c r="AW23" s="20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5.75" customHeight="1" x14ac:dyDescent="0.25">
      <c r="A24" s="33"/>
      <c r="B24" s="34">
        <f t="shared" ref="B24:D24" si="3">SUM(B7:B23)</f>
        <v>3480</v>
      </c>
      <c r="C24" s="35">
        <f t="shared" si="3"/>
        <v>1780</v>
      </c>
      <c r="D24" s="36">
        <f t="shared" si="3"/>
        <v>1700</v>
      </c>
      <c r="E24" s="37">
        <f>SUM(C24:D24)</f>
        <v>3480</v>
      </c>
      <c r="F24" s="34">
        <f t="shared" ref="F24:H24" si="4">SUM(F7:F23)</f>
        <v>3689</v>
      </c>
      <c r="G24" s="35">
        <f t="shared" si="4"/>
        <v>1917</v>
      </c>
      <c r="H24" s="36">
        <f t="shared" si="4"/>
        <v>1772</v>
      </c>
      <c r="I24" s="37">
        <f>SUM(G24:H24)</f>
        <v>3689</v>
      </c>
      <c r="J24" s="34">
        <f t="shared" ref="J24:L24" si="5">SUM(J7:J23)</f>
        <v>3533</v>
      </c>
      <c r="K24" s="35">
        <f t="shared" si="5"/>
        <v>1970</v>
      </c>
      <c r="L24" s="36">
        <f t="shared" si="5"/>
        <v>1563</v>
      </c>
      <c r="M24" s="37">
        <f>SUM(K24:L24)</f>
        <v>3533</v>
      </c>
      <c r="N24" s="34">
        <f t="shared" ref="N24:P24" si="6">SUM(N7:N23)</f>
        <v>0</v>
      </c>
      <c r="O24" s="35">
        <f t="shared" si="6"/>
        <v>0</v>
      </c>
      <c r="P24" s="36">
        <f t="shared" si="6"/>
        <v>0</v>
      </c>
      <c r="Q24" s="37">
        <f>SUM(O24:P24)</f>
        <v>0</v>
      </c>
      <c r="R24" s="34">
        <f t="shared" ref="R24:T24" si="7">SUM(R7:R23)</f>
        <v>0</v>
      </c>
      <c r="S24" s="35">
        <f t="shared" si="7"/>
        <v>0</v>
      </c>
      <c r="T24" s="36">
        <f t="shared" si="7"/>
        <v>0</v>
      </c>
      <c r="U24" s="37">
        <f>SUM(S24:T24)</f>
        <v>0</v>
      </c>
      <c r="V24" s="34">
        <f t="shared" ref="V24:X24" si="8">SUM(V7:V23)</f>
        <v>0</v>
      </c>
      <c r="W24" s="35">
        <f t="shared" si="8"/>
        <v>0</v>
      </c>
      <c r="X24" s="36">
        <f t="shared" si="8"/>
        <v>0</v>
      </c>
      <c r="Y24" s="37">
        <f>SUM(W24:X24)</f>
        <v>0</v>
      </c>
      <c r="Z24" s="34">
        <f t="shared" ref="Z24:AB24" si="9">SUM(Z7:Z23)</f>
        <v>0</v>
      </c>
      <c r="AA24" s="35">
        <f t="shared" si="9"/>
        <v>0</v>
      </c>
      <c r="AB24" s="36">
        <f t="shared" si="9"/>
        <v>0</v>
      </c>
      <c r="AC24" s="37">
        <f>SUM(AA24:AB24)</f>
        <v>0</v>
      </c>
      <c r="AD24" s="34">
        <f t="shared" ref="AD24:AF24" si="10">SUM(AD7:AD23)</f>
        <v>1334</v>
      </c>
      <c r="AE24" s="35">
        <f t="shared" si="10"/>
        <v>0</v>
      </c>
      <c r="AF24" s="36">
        <f t="shared" si="10"/>
        <v>0</v>
      </c>
      <c r="AG24" s="37">
        <f>SUM(AE24:AF24)</f>
        <v>0</v>
      </c>
      <c r="AH24" s="34">
        <f t="shared" ref="AH24:AJ24" si="11">SUM(AH7:AH23)</f>
        <v>421</v>
      </c>
      <c r="AI24" s="35">
        <f t="shared" si="11"/>
        <v>260</v>
      </c>
      <c r="AJ24" s="36">
        <f t="shared" si="11"/>
        <v>161</v>
      </c>
      <c r="AK24" s="37">
        <f>SUM(AI24:AJ24)</f>
        <v>421</v>
      </c>
      <c r="AL24" s="34">
        <f t="shared" ref="AL24:AN24" si="12">SUM(AL7:AL23)</f>
        <v>499</v>
      </c>
      <c r="AM24" s="35">
        <f t="shared" si="12"/>
        <v>295</v>
      </c>
      <c r="AN24" s="36">
        <f t="shared" si="12"/>
        <v>204</v>
      </c>
      <c r="AO24" s="37">
        <f>SUM(AM24:AN24)</f>
        <v>499</v>
      </c>
      <c r="AP24" s="34">
        <f t="shared" ref="AP24:AR24" si="13">SUM(AP7:AP23)</f>
        <v>561</v>
      </c>
      <c r="AQ24" s="35">
        <f t="shared" si="13"/>
        <v>345</v>
      </c>
      <c r="AR24" s="36">
        <f t="shared" si="13"/>
        <v>216</v>
      </c>
      <c r="AS24" s="37">
        <f>SUM(AQ24:AR24)</f>
        <v>561</v>
      </c>
      <c r="AT24" s="34">
        <f t="shared" ref="AT24:AV24" si="14">SUM(AT7:AT23)</f>
        <v>423</v>
      </c>
      <c r="AU24" s="35">
        <f t="shared" si="14"/>
        <v>220</v>
      </c>
      <c r="AV24" s="36">
        <f t="shared" si="14"/>
        <v>203</v>
      </c>
      <c r="AW24" s="37">
        <f>SUM(AU24:AV24)</f>
        <v>423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5.75" customHeight="1" x14ac:dyDescent="0.25">
      <c r="A25" s="14" t="s">
        <v>83</v>
      </c>
      <c r="B25" s="20">
        <v>8</v>
      </c>
      <c r="C25" s="33"/>
      <c r="D25" s="33"/>
      <c r="E25" s="33"/>
      <c r="F25" s="20">
        <v>8</v>
      </c>
      <c r="G25" s="33"/>
      <c r="H25" s="33"/>
      <c r="I25" s="33"/>
      <c r="J25" s="20">
        <v>8</v>
      </c>
      <c r="K25" s="33"/>
      <c r="L25" s="33"/>
      <c r="M25" s="33"/>
      <c r="N25" s="20">
        <v>8</v>
      </c>
      <c r="O25" s="33"/>
      <c r="P25" s="33"/>
      <c r="Q25" s="33"/>
      <c r="R25" s="20">
        <v>8</v>
      </c>
      <c r="S25" s="33"/>
      <c r="T25" s="33"/>
      <c r="U25" s="33"/>
      <c r="V25" s="20">
        <v>8</v>
      </c>
      <c r="W25" s="33"/>
      <c r="X25" s="33"/>
      <c r="Y25" s="33"/>
      <c r="Z25" s="20">
        <v>8</v>
      </c>
      <c r="AA25" s="33"/>
      <c r="AB25" s="33"/>
      <c r="AC25" s="33"/>
      <c r="AD25" s="20">
        <v>8</v>
      </c>
      <c r="AE25" s="33"/>
      <c r="AF25" s="33"/>
      <c r="AG25" s="33"/>
      <c r="AH25" s="20">
        <v>8</v>
      </c>
      <c r="AI25" s="33"/>
      <c r="AJ25" s="33"/>
      <c r="AK25" s="33"/>
      <c r="AL25" s="20">
        <v>4</v>
      </c>
      <c r="AM25" s="33"/>
      <c r="AN25" s="33"/>
      <c r="AO25" s="33"/>
      <c r="AP25" s="20">
        <v>4</v>
      </c>
      <c r="AQ25" s="33"/>
      <c r="AR25" s="33"/>
      <c r="AS25" s="33"/>
      <c r="AT25" s="20">
        <v>4</v>
      </c>
      <c r="AU25" s="33"/>
      <c r="AV25" s="33"/>
      <c r="AW25" s="33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5.75" customHeight="1" x14ac:dyDescent="0.25">
      <c r="A26" s="14" t="s">
        <v>84</v>
      </c>
      <c r="B26" s="20">
        <v>10</v>
      </c>
      <c r="C26" s="33"/>
      <c r="D26" s="33"/>
      <c r="E26" s="33"/>
      <c r="F26" s="20">
        <v>10</v>
      </c>
      <c r="G26" s="33"/>
      <c r="H26" s="33"/>
      <c r="I26" s="33"/>
      <c r="J26" s="20">
        <v>10</v>
      </c>
      <c r="K26" s="33"/>
      <c r="L26" s="33"/>
      <c r="M26" s="33"/>
      <c r="N26" s="20">
        <v>10</v>
      </c>
      <c r="O26" s="33"/>
      <c r="P26" s="33"/>
      <c r="Q26" s="33"/>
      <c r="R26" s="20">
        <v>10</v>
      </c>
      <c r="S26" s="33"/>
      <c r="T26" s="33"/>
      <c r="U26" s="33"/>
      <c r="V26" s="20">
        <v>10</v>
      </c>
      <c r="W26" s="33"/>
      <c r="X26" s="33"/>
      <c r="Y26" s="33"/>
      <c r="Z26" s="20">
        <v>10</v>
      </c>
      <c r="AA26" s="33"/>
      <c r="AB26" s="33"/>
      <c r="AC26" s="33"/>
      <c r="AD26" s="20">
        <v>10</v>
      </c>
      <c r="AE26" s="33"/>
      <c r="AF26" s="33"/>
      <c r="AG26" s="33"/>
      <c r="AH26" s="20">
        <v>10</v>
      </c>
      <c r="AI26" s="33"/>
      <c r="AJ26" s="33"/>
      <c r="AK26" s="33"/>
      <c r="AL26" s="20">
        <v>4</v>
      </c>
      <c r="AM26" s="33"/>
      <c r="AN26" s="33"/>
      <c r="AO26" s="33"/>
      <c r="AP26" s="20">
        <v>4</v>
      </c>
      <c r="AQ26" s="33"/>
      <c r="AR26" s="33"/>
      <c r="AS26" s="33"/>
      <c r="AT26" s="20">
        <v>4</v>
      </c>
      <c r="AU26" s="33"/>
      <c r="AV26" s="33"/>
      <c r="AW26" s="33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.75" customHeight="1" x14ac:dyDescent="0.25">
      <c r="A27" s="14" t="s">
        <v>85</v>
      </c>
      <c r="B27" s="20">
        <v>12</v>
      </c>
      <c r="C27" s="33"/>
      <c r="D27" s="33"/>
      <c r="E27" s="33"/>
      <c r="F27" s="20">
        <v>12</v>
      </c>
      <c r="G27" s="33"/>
      <c r="H27" s="33"/>
      <c r="I27" s="33"/>
      <c r="J27" s="20">
        <v>12</v>
      </c>
      <c r="K27" s="33"/>
      <c r="L27" s="33"/>
      <c r="M27" s="33"/>
      <c r="N27" s="20">
        <v>12</v>
      </c>
      <c r="O27" s="33"/>
      <c r="P27" s="33"/>
      <c r="Q27" s="33"/>
      <c r="R27" s="20">
        <v>12</v>
      </c>
      <c r="S27" s="33"/>
      <c r="T27" s="33"/>
      <c r="U27" s="33"/>
      <c r="V27" s="20">
        <v>12</v>
      </c>
      <c r="W27" s="33"/>
      <c r="X27" s="33"/>
      <c r="Y27" s="33"/>
      <c r="Z27" s="20">
        <v>12</v>
      </c>
      <c r="AA27" s="33"/>
      <c r="AB27" s="33"/>
      <c r="AC27" s="33"/>
      <c r="AD27" s="20">
        <v>12</v>
      </c>
      <c r="AE27" s="33"/>
      <c r="AF27" s="33"/>
      <c r="AG27" s="33"/>
      <c r="AH27" s="20">
        <v>12</v>
      </c>
      <c r="AI27" s="33"/>
      <c r="AJ27" s="33"/>
      <c r="AK27" s="33"/>
      <c r="AL27" s="20">
        <v>4</v>
      </c>
      <c r="AM27" s="33"/>
      <c r="AN27" s="33"/>
      <c r="AO27" s="33"/>
      <c r="AP27" s="20">
        <v>4</v>
      </c>
      <c r="AQ27" s="33"/>
      <c r="AR27" s="33"/>
      <c r="AS27" s="33"/>
      <c r="AT27" s="20">
        <v>4</v>
      </c>
      <c r="AU27" s="33"/>
      <c r="AV27" s="33"/>
      <c r="AW27" s="33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.75" customHeight="1" x14ac:dyDescent="0.25">
      <c r="A28" s="14" t="s">
        <v>86</v>
      </c>
      <c r="B28" s="20">
        <v>0</v>
      </c>
      <c r="C28" s="33"/>
      <c r="D28" s="33"/>
      <c r="E28" s="33"/>
      <c r="F28" s="20">
        <v>0</v>
      </c>
      <c r="G28" s="33"/>
      <c r="H28" s="33"/>
      <c r="I28" s="33"/>
      <c r="J28" s="20">
        <v>0</v>
      </c>
      <c r="K28" s="33"/>
      <c r="L28" s="33"/>
      <c r="M28" s="33"/>
      <c r="N28" s="20">
        <v>0</v>
      </c>
      <c r="O28" s="33"/>
      <c r="P28" s="33"/>
      <c r="Q28" s="33"/>
      <c r="R28" s="20">
        <v>0</v>
      </c>
      <c r="S28" s="33"/>
      <c r="T28" s="33"/>
      <c r="U28" s="33"/>
      <c r="V28" s="20">
        <v>0</v>
      </c>
      <c r="W28" s="33"/>
      <c r="X28" s="33"/>
      <c r="Y28" s="33"/>
      <c r="Z28" s="20">
        <v>0</v>
      </c>
      <c r="AA28" s="33"/>
      <c r="AB28" s="33"/>
      <c r="AC28" s="33"/>
      <c r="AD28" s="20">
        <v>0</v>
      </c>
      <c r="AE28" s="33"/>
      <c r="AF28" s="33"/>
      <c r="AG28" s="33"/>
      <c r="AH28" s="20">
        <v>0</v>
      </c>
      <c r="AI28" s="33"/>
      <c r="AJ28" s="33"/>
      <c r="AK28" s="33"/>
      <c r="AL28" s="20">
        <v>0</v>
      </c>
      <c r="AM28" s="33"/>
      <c r="AN28" s="33"/>
      <c r="AO28" s="33"/>
      <c r="AP28" s="20">
        <v>0</v>
      </c>
      <c r="AQ28" s="33"/>
      <c r="AR28" s="33"/>
      <c r="AS28" s="33"/>
      <c r="AT28" s="20">
        <v>0</v>
      </c>
      <c r="AU28" s="33"/>
      <c r="AV28" s="33"/>
      <c r="AW28" s="33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.75" customHeight="1" x14ac:dyDescent="0.25">
      <c r="A29" s="14" t="s">
        <v>87</v>
      </c>
      <c r="B29" s="20">
        <v>45</v>
      </c>
      <c r="C29" s="33"/>
      <c r="D29" s="33"/>
      <c r="E29" s="33"/>
      <c r="F29" s="20">
        <v>45</v>
      </c>
      <c r="G29" s="33"/>
      <c r="H29" s="33"/>
      <c r="I29" s="33"/>
      <c r="J29" s="20">
        <v>45</v>
      </c>
      <c r="K29" s="33"/>
      <c r="L29" s="33"/>
      <c r="M29" s="33"/>
      <c r="N29" s="20">
        <v>45</v>
      </c>
      <c r="O29" s="33"/>
      <c r="P29" s="33"/>
      <c r="Q29" s="33"/>
      <c r="R29" s="20">
        <v>45</v>
      </c>
      <c r="S29" s="33"/>
      <c r="T29" s="33"/>
      <c r="U29" s="33"/>
      <c r="V29" s="20">
        <v>45</v>
      </c>
      <c r="W29" s="33"/>
      <c r="X29" s="33"/>
      <c r="Y29" s="33"/>
      <c r="Z29" s="20">
        <v>45</v>
      </c>
      <c r="AA29" s="33"/>
      <c r="AB29" s="33"/>
      <c r="AC29" s="33"/>
      <c r="AD29" s="20">
        <v>45</v>
      </c>
      <c r="AE29" s="33"/>
      <c r="AF29" s="33"/>
      <c r="AG29" s="33"/>
      <c r="AH29" s="20">
        <v>45</v>
      </c>
      <c r="AI29" s="33"/>
      <c r="AJ29" s="33"/>
      <c r="AK29" s="33"/>
      <c r="AL29" s="20">
        <v>0</v>
      </c>
      <c r="AM29" s="33"/>
      <c r="AN29" s="33"/>
      <c r="AO29" s="33"/>
      <c r="AP29" s="20">
        <v>0</v>
      </c>
      <c r="AQ29" s="33"/>
      <c r="AR29" s="33"/>
      <c r="AS29" s="33"/>
      <c r="AT29" s="20">
        <v>0</v>
      </c>
      <c r="AU29" s="33"/>
      <c r="AV29" s="33"/>
      <c r="AW29" s="33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.75" customHeight="1" x14ac:dyDescent="0.25">
      <c r="A30" s="14" t="s">
        <v>88</v>
      </c>
      <c r="B30" s="20">
        <v>1</v>
      </c>
      <c r="C30" s="33"/>
      <c r="D30" s="33"/>
      <c r="E30" s="33"/>
      <c r="F30" s="20">
        <v>1</v>
      </c>
      <c r="G30" s="33"/>
      <c r="H30" s="33"/>
      <c r="I30" s="33"/>
      <c r="J30" s="20">
        <v>1</v>
      </c>
      <c r="K30" s="33"/>
      <c r="L30" s="33"/>
      <c r="M30" s="33"/>
      <c r="N30" s="20">
        <v>1</v>
      </c>
      <c r="O30" s="48" t="s">
        <v>89</v>
      </c>
      <c r="P30" s="49"/>
      <c r="Q30" s="49"/>
      <c r="R30" s="20">
        <v>1</v>
      </c>
      <c r="S30" s="48" t="s">
        <v>89</v>
      </c>
      <c r="T30" s="49"/>
      <c r="U30" s="49"/>
      <c r="V30" s="20">
        <v>1</v>
      </c>
      <c r="W30" s="48" t="s">
        <v>89</v>
      </c>
      <c r="X30" s="49"/>
      <c r="Y30" s="49"/>
      <c r="Z30" s="20">
        <v>1</v>
      </c>
      <c r="AA30" s="48" t="s">
        <v>89</v>
      </c>
      <c r="AB30" s="49"/>
      <c r="AC30" s="49"/>
      <c r="AD30" s="20">
        <v>1</v>
      </c>
      <c r="AE30" s="48" t="s">
        <v>89</v>
      </c>
      <c r="AF30" s="49"/>
      <c r="AG30" s="49"/>
      <c r="AH30" s="20">
        <v>1</v>
      </c>
      <c r="AI30" s="48" t="s">
        <v>89</v>
      </c>
      <c r="AJ30" s="49"/>
      <c r="AK30" s="49"/>
      <c r="AL30" s="20">
        <v>0</v>
      </c>
      <c r="AM30" s="48" t="s">
        <v>89</v>
      </c>
      <c r="AN30" s="49"/>
      <c r="AO30" s="49"/>
      <c r="AP30" s="20">
        <v>0</v>
      </c>
      <c r="AQ30" s="48" t="s">
        <v>89</v>
      </c>
      <c r="AR30" s="49"/>
      <c r="AS30" s="49"/>
      <c r="AT30" s="20">
        <v>0</v>
      </c>
      <c r="AU30" s="48" t="s">
        <v>89</v>
      </c>
      <c r="AV30" s="49"/>
      <c r="AW30" s="49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75" customHeight="1" x14ac:dyDescent="0.25">
      <c r="A31" s="14" t="s">
        <v>90</v>
      </c>
      <c r="B31" s="20">
        <v>17</v>
      </c>
      <c r="C31" s="33"/>
      <c r="D31" s="33"/>
      <c r="E31" s="33"/>
      <c r="F31" s="20">
        <v>17</v>
      </c>
      <c r="G31" s="33"/>
      <c r="H31" s="33"/>
      <c r="I31" s="33"/>
      <c r="J31" s="20">
        <v>17</v>
      </c>
      <c r="K31" s="33"/>
      <c r="L31" s="33"/>
      <c r="M31" s="33"/>
      <c r="N31" s="20">
        <v>17</v>
      </c>
      <c r="O31" s="33"/>
      <c r="P31" s="33"/>
      <c r="Q31" s="33"/>
      <c r="R31" s="20">
        <v>17</v>
      </c>
      <c r="S31" s="33"/>
      <c r="T31" s="33"/>
      <c r="U31" s="33"/>
      <c r="V31" s="20">
        <v>17</v>
      </c>
      <c r="W31" s="33"/>
      <c r="X31" s="33"/>
      <c r="Y31" s="33"/>
      <c r="Z31" s="20">
        <v>17</v>
      </c>
      <c r="AA31" s="33"/>
      <c r="AB31" s="33"/>
      <c r="AC31" s="33"/>
      <c r="AD31" s="20">
        <v>17</v>
      </c>
      <c r="AE31" s="33"/>
      <c r="AF31" s="33"/>
      <c r="AG31" s="33"/>
      <c r="AH31" s="20">
        <v>17</v>
      </c>
      <c r="AI31" s="33"/>
      <c r="AJ31" s="33"/>
      <c r="AK31" s="33"/>
      <c r="AL31" s="20">
        <v>0</v>
      </c>
      <c r="AM31" s="33"/>
      <c r="AN31" s="33"/>
      <c r="AO31" s="33"/>
      <c r="AP31" s="20">
        <v>0</v>
      </c>
      <c r="AQ31" s="33"/>
      <c r="AR31" s="33"/>
      <c r="AS31" s="33"/>
      <c r="AT31" s="20">
        <v>0</v>
      </c>
      <c r="AU31" s="33"/>
      <c r="AV31" s="33"/>
      <c r="AW31" s="33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.75" customHeight="1" x14ac:dyDescent="0.25">
      <c r="A32" s="14" t="s">
        <v>91</v>
      </c>
      <c r="B32" s="20">
        <v>2</v>
      </c>
      <c r="C32" s="33"/>
      <c r="D32" s="33"/>
      <c r="E32" s="33"/>
      <c r="F32" s="20">
        <v>2</v>
      </c>
      <c r="G32" s="33"/>
      <c r="H32" s="33"/>
      <c r="I32" s="33"/>
      <c r="J32" s="20">
        <v>2</v>
      </c>
      <c r="K32" s="33"/>
      <c r="L32" s="33"/>
      <c r="M32" s="33"/>
      <c r="N32" s="20">
        <v>2</v>
      </c>
      <c r="O32" s="33"/>
      <c r="P32" s="33"/>
      <c r="Q32" s="33"/>
      <c r="R32" s="20">
        <v>2</v>
      </c>
      <c r="S32" s="33"/>
      <c r="T32" s="33"/>
      <c r="U32" s="33"/>
      <c r="V32" s="20">
        <v>2</v>
      </c>
      <c r="W32" s="33"/>
      <c r="X32" s="33"/>
      <c r="Y32" s="33"/>
      <c r="Z32" s="20">
        <v>2</v>
      </c>
      <c r="AA32" s="33"/>
      <c r="AB32" s="33"/>
      <c r="AC32" s="33"/>
      <c r="AD32" s="20">
        <v>2</v>
      </c>
      <c r="AE32" s="33"/>
      <c r="AF32" s="33"/>
      <c r="AG32" s="33"/>
      <c r="AH32" s="20">
        <v>2</v>
      </c>
      <c r="AI32" s="33"/>
      <c r="AJ32" s="33"/>
      <c r="AK32" s="33"/>
      <c r="AL32" s="20">
        <v>1</v>
      </c>
      <c r="AM32" s="33"/>
      <c r="AN32" s="33"/>
      <c r="AO32" s="33"/>
      <c r="AP32" s="20">
        <v>1</v>
      </c>
      <c r="AQ32" s="33"/>
      <c r="AR32" s="33"/>
      <c r="AS32" s="33"/>
      <c r="AT32" s="20">
        <v>1</v>
      </c>
      <c r="AU32" s="33"/>
      <c r="AV32" s="33"/>
      <c r="AW32" s="33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5.75" customHeight="1" x14ac:dyDescent="0.25">
      <c r="A33" s="14" t="s">
        <v>92</v>
      </c>
      <c r="B33" s="20">
        <v>8</v>
      </c>
      <c r="C33" s="33"/>
      <c r="D33" s="33"/>
      <c r="E33" s="33"/>
      <c r="F33" s="20">
        <v>8</v>
      </c>
      <c r="G33" s="33"/>
      <c r="H33" s="33"/>
      <c r="I33" s="33"/>
      <c r="J33" s="20">
        <v>8</v>
      </c>
      <c r="K33" s="33"/>
      <c r="L33" s="33"/>
      <c r="M33" s="33"/>
      <c r="N33" s="20">
        <v>8</v>
      </c>
      <c r="O33" s="33"/>
      <c r="P33" s="33"/>
      <c r="Q33" s="33"/>
      <c r="R33" s="20">
        <v>8</v>
      </c>
      <c r="S33" s="33"/>
      <c r="T33" s="33"/>
      <c r="U33" s="33"/>
      <c r="V33" s="20">
        <v>8</v>
      </c>
      <c r="W33" s="33"/>
      <c r="X33" s="33"/>
      <c r="Y33" s="33"/>
      <c r="Z33" s="20">
        <v>8</v>
      </c>
      <c r="AA33" s="33"/>
      <c r="AB33" s="33"/>
      <c r="AC33" s="33"/>
      <c r="AD33" s="20">
        <v>8</v>
      </c>
      <c r="AE33" s="33"/>
      <c r="AF33" s="33"/>
      <c r="AG33" s="33"/>
      <c r="AH33" s="20">
        <v>8</v>
      </c>
      <c r="AI33" s="33"/>
      <c r="AJ33" s="33"/>
      <c r="AK33" s="33"/>
      <c r="AL33" s="20">
        <v>0</v>
      </c>
      <c r="AM33" s="33"/>
      <c r="AN33" s="33"/>
      <c r="AO33" s="33"/>
      <c r="AP33" s="20">
        <v>0</v>
      </c>
      <c r="AQ33" s="33"/>
      <c r="AR33" s="33"/>
      <c r="AS33" s="33"/>
      <c r="AT33" s="20">
        <v>0</v>
      </c>
      <c r="AU33" s="33"/>
      <c r="AV33" s="33"/>
      <c r="AW33" s="33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.75" customHeight="1" x14ac:dyDescent="0.25">
      <c r="A34" s="14" t="s">
        <v>93</v>
      </c>
      <c r="B34" s="20">
        <v>0</v>
      </c>
      <c r="C34" s="33"/>
      <c r="D34" s="33"/>
      <c r="E34" s="33"/>
      <c r="F34" s="20">
        <v>0</v>
      </c>
      <c r="G34" s="33"/>
      <c r="H34" s="33"/>
      <c r="I34" s="33"/>
      <c r="J34" s="20">
        <v>0</v>
      </c>
      <c r="K34" s="33"/>
      <c r="L34" s="33"/>
      <c r="M34" s="33"/>
      <c r="N34" s="20">
        <v>0</v>
      </c>
      <c r="O34" s="33"/>
      <c r="P34" s="33"/>
      <c r="Q34" s="33"/>
      <c r="R34" s="20">
        <v>0</v>
      </c>
      <c r="S34" s="33"/>
      <c r="T34" s="33"/>
      <c r="U34" s="33"/>
      <c r="V34" s="20">
        <v>0</v>
      </c>
      <c r="W34" s="33"/>
      <c r="X34" s="33"/>
      <c r="Y34" s="33"/>
      <c r="Z34" s="20">
        <v>0</v>
      </c>
      <c r="AA34" s="33"/>
      <c r="AB34" s="33"/>
      <c r="AC34" s="33"/>
      <c r="AD34" s="20">
        <v>0</v>
      </c>
      <c r="AE34" s="33"/>
      <c r="AF34" s="33"/>
      <c r="AG34" s="33"/>
      <c r="AH34" s="20">
        <v>0</v>
      </c>
      <c r="AI34" s="33"/>
      <c r="AJ34" s="33"/>
      <c r="AK34" s="33"/>
      <c r="AL34" s="20">
        <v>0</v>
      </c>
      <c r="AM34" s="33"/>
      <c r="AN34" s="33"/>
      <c r="AO34" s="33"/>
      <c r="AP34" s="20">
        <v>0</v>
      </c>
      <c r="AQ34" s="33"/>
      <c r="AR34" s="33"/>
      <c r="AS34" s="33"/>
      <c r="AT34" s="20">
        <v>0</v>
      </c>
      <c r="AU34" s="33"/>
      <c r="AV34" s="33"/>
      <c r="AW34" s="33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.75" customHeight="1" x14ac:dyDescent="0.25">
      <c r="A35" s="14" t="s">
        <v>94</v>
      </c>
      <c r="B35" s="20">
        <v>0</v>
      </c>
      <c r="C35" s="33"/>
      <c r="D35" s="33"/>
      <c r="E35" s="33"/>
      <c r="F35" s="20">
        <v>0</v>
      </c>
      <c r="G35" s="33"/>
      <c r="H35" s="33"/>
      <c r="I35" s="33"/>
      <c r="J35" s="20">
        <v>0</v>
      </c>
      <c r="K35" s="33"/>
      <c r="L35" s="33"/>
      <c r="M35" s="33"/>
      <c r="N35" s="20">
        <v>0</v>
      </c>
      <c r="O35" s="33"/>
      <c r="P35" s="33"/>
      <c r="Q35" s="33"/>
      <c r="R35" s="20">
        <v>0</v>
      </c>
      <c r="S35" s="33"/>
      <c r="T35" s="33"/>
      <c r="U35" s="33"/>
      <c r="V35" s="20">
        <v>0</v>
      </c>
      <c r="W35" s="33"/>
      <c r="X35" s="33"/>
      <c r="Y35" s="33"/>
      <c r="Z35" s="20">
        <v>0</v>
      </c>
      <c r="AA35" s="33"/>
      <c r="AB35" s="33"/>
      <c r="AC35" s="33"/>
      <c r="AD35" s="20">
        <v>0</v>
      </c>
      <c r="AE35" s="33"/>
      <c r="AF35" s="33"/>
      <c r="AG35" s="33"/>
      <c r="AH35" s="20">
        <v>0</v>
      </c>
      <c r="AI35" s="33"/>
      <c r="AJ35" s="33"/>
      <c r="AK35" s="33"/>
      <c r="AL35" s="20">
        <v>0</v>
      </c>
      <c r="AM35" s="33"/>
      <c r="AN35" s="33"/>
      <c r="AO35" s="33"/>
      <c r="AP35" s="20">
        <v>0</v>
      </c>
      <c r="AQ35" s="33"/>
      <c r="AR35" s="33"/>
      <c r="AS35" s="33"/>
      <c r="AT35" s="20">
        <v>0</v>
      </c>
      <c r="AU35" s="33"/>
      <c r="AV35" s="33"/>
      <c r="AW35" s="33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.75" customHeight="1" x14ac:dyDescent="0.25">
      <c r="A36" s="14" t="s">
        <v>95</v>
      </c>
      <c r="B36" s="20">
        <v>38</v>
      </c>
      <c r="C36" s="33"/>
      <c r="D36" s="33"/>
      <c r="E36" s="33"/>
      <c r="F36" s="20">
        <v>38</v>
      </c>
      <c r="G36" s="33"/>
      <c r="H36" s="33"/>
      <c r="I36" s="33"/>
      <c r="J36" s="20">
        <v>38</v>
      </c>
      <c r="K36" s="33"/>
      <c r="L36" s="33"/>
      <c r="M36" s="33"/>
      <c r="N36" s="20">
        <v>38</v>
      </c>
      <c r="O36" s="33"/>
      <c r="P36" s="33"/>
      <c r="Q36" s="33"/>
      <c r="R36" s="20">
        <v>38</v>
      </c>
      <c r="S36" s="33"/>
      <c r="T36" s="33"/>
      <c r="U36" s="33"/>
      <c r="V36" s="20">
        <v>38</v>
      </c>
      <c r="W36" s="33"/>
      <c r="X36" s="33"/>
      <c r="Y36" s="33"/>
      <c r="Z36" s="20">
        <v>38</v>
      </c>
      <c r="AA36" s="33"/>
      <c r="AB36" s="33"/>
      <c r="AC36" s="33"/>
      <c r="AD36" s="20">
        <v>38</v>
      </c>
      <c r="AE36" s="33"/>
      <c r="AF36" s="33"/>
      <c r="AG36" s="33"/>
      <c r="AH36" s="20">
        <v>38</v>
      </c>
      <c r="AI36" s="33"/>
      <c r="AJ36" s="33"/>
      <c r="AK36" s="33"/>
      <c r="AL36" s="20">
        <v>0</v>
      </c>
      <c r="AM36" s="33"/>
      <c r="AN36" s="33"/>
      <c r="AO36" s="33"/>
      <c r="AP36" s="20">
        <v>0</v>
      </c>
      <c r="AQ36" s="33"/>
      <c r="AR36" s="33"/>
      <c r="AS36" s="33"/>
      <c r="AT36" s="20">
        <v>0</v>
      </c>
      <c r="AU36" s="33"/>
      <c r="AV36" s="33"/>
      <c r="AW36" s="33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.75" customHeight="1" x14ac:dyDescent="0.25">
      <c r="A37" s="14" t="s">
        <v>96</v>
      </c>
      <c r="B37" s="20">
        <v>24</v>
      </c>
      <c r="C37" s="33"/>
      <c r="D37" s="33"/>
      <c r="E37" s="33"/>
      <c r="F37" s="20">
        <v>24</v>
      </c>
      <c r="G37" s="33"/>
      <c r="H37" s="33"/>
      <c r="I37" s="33"/>
      <c r="J37" s="20">
        <v>24</v>
      </c>
      <c r="K37" s="33"/>
      <c r="L37" s="33"/>
      <c r="M37" s="33"/>
      <c r="N37" s="20">
        <v>24</v>
      </c>
      <c r="O37" s="33"/>
      <c r="P37" s="33"/>
      <c r="Q37" s="33"/>
      <c r="R37" s="20">
        <v>24</v>
      </c>
      <c r="S37" s="33"/>
      <c r="T37" s="33"/>
      <c r="U37" s="33"/>
      <c r="V37" s="20">
        <v>24</v>
      </c>
      <c r="W37" s="33"/>
      <c r="X37" s="33"/>
      <c r="Y37" s="33"/>
      <c r="Z37" s="20">
        <v>24</v>
      </c>
      <c r="AA37" s="33"/>
      <c r="AB37" s="33"/>
      <c r="AC37" s="33"/>
      <c r="AD37" s="20">
        <v>24</v>
      </c>
      <c r="AE37" s="33"/>
      <c r="AF37" s="33"/>
      <c r="AG37" s="33"/>
      <c r="AH37" s="20">
        <v>24</v>
      </c>
      <c r="AI37" s="33"/>
      <c r="AJ37" s="33"/>
      <c r="AK37" s="33"/>
      <c r="AL37" s="20">
        <v>20</v>
      </c>
      <c r="AM37" s="33"/>
      <c r="AN37" s="33"/>
      <c r="AO37" s="33"/>
      <c r="AP37" s="20">
        <v>20</v>
      </c>
      <c r="AQ37" s="33"/>
      <c r="AR37" s="33"/>
      <c r="AS37" s="33"/>
      <c r="AT37" s="20">
        <v>20</v>
      </c>
      <c r="AU37" s="33"/>
      <c r="AV37" s="33"/>
      <c r="AW37" s="33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.75" customHeight="1" x14ac:dyDescent="0.25">
      <c r="A38" s="14" t="s">
        <v>59</v>
      </c>
      <c r="B38" s="20">
        <v>10</v>
      </c>
      <c r="C38" s="33"/>
      <c r="D38" s="33"/>
      <c r="E38" s="33"/>
      <c r="F38" s="20">
        <v>10</v>
      </c>
      <c r="G38" s="33"/>
      <c r="H38" s="33"/>
      <c r="I38" s="33"/>
      <c r="J38" s="20">
        <v>10</v>
      </c>
      <c r="K38" s="33"/>
      <c r="L38" s="33"/>
      <c r="M38" s="33"/>
      <c r="N38" s="20">
        <v>10</v>
      </c>
      <c r="O38" s="33"/>
      <c r="P38" s="33"/>
      <c r="Q38" s="33"/>
      <c r="R38" s="20">
        <v>10</v>
      </c>
      <c r="S38" s="33"/>
      <c r="T38" s="33"/>
      <c r="U38" s="33"/>
      <c r="V38" s="20">
        <v>10</v>
      </c>
      <c r="W38" s="33"/>
      <c r="X38" s="33"/>
      <c r="Y38" s="33"/>
      <c r="Z38" s="20">
        <v>10</v>
      </c>
      <c r="AA38" s="33"/>
      <c r="AB38" s="33"/>
      <c r="AC38" s="33"/>
      <c r="AD38" s="20">
        <v>10</v>
      </c>
      <c r="AE38" s="33"/>
      <c r="AF38" s="33"/>
      <c r="AG38" s="33"/>
      <c r="AH38" s="20">
        <v>10</v>
      </c>
      <c r="AI38" s="33"/>
      <c r="AJ38" s="33"/>
      <c r="AK38" s="33"/>
      <c r="AL38" s="20">
        <v>10</v>
      </c>
      <c r="AM38" s="33"/>
      <c r="AN38" s="33"/>
      <c r="AO38" s="33"/>
      <c r="AP38" s="20">
        <v>10</v>
      </c>
      <c r="AQ38" s="33"/>
      <c r="AR38" s="33"/>
      <c r="AS38" s="33"/>
      <c r="AT38" s="20">
        <v>10</v>
      </c>
      <c r="AU38" s="33"/>
      <c r="AV38" s="33"/>
      <c r="AW38" s="33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.75" customHeight="1" x14ac:dyDescent="0.25">
      <c r="A39" s="14" t="s">
        <v>97</v>
      </c>
      <c r="B39" s="20">
        <v>204</v>
      </c>
      <c r="C39" s="33"/>
      <c r="D39" s="33"/>
      <c r="E39" s="33"/>
      <c r="F39" s="20">
        <v>204</v>
      </c>
      <c r="G39" s="33"/>
      <c r="H39" s="33"/>
      <c r="I39" s="33"/>
      <c r="J39" s="20">
        <v>204</v>
      </c>
      <c r="K39" s="33"/>
      <c r="L39" s="33"/>
      <c r="M39" s="33"/>
      <c r="N39" s="20">
        <v>204</v>
      </c>
      <c r="O39" s="33"/>
      <c r="P39" s="33"/>
      <c r="Q39" s="33"/>
      <c r="R39" s="20">
        <v>204</v>
      </c>
      <c r="S39" s="33"/>
      <c r="T39" s="33"/>
      <c r="U39" s="33"/>
      <c r="V39" s="20">
        <v>204</v>
      </c>
      <c r="W39" s="33"/>
      <c r="X39" s="33"/>
      <c r="Y39" s="33"/>
      <c r="Z39" s="20">
        <v>204</v>
      </c>
      <c r="AA39" s="33"/>
      <c r="AB39" s="33"/>
      <c r="AC39" s="33"/>
      <c r="AD39" s="20">
        <v>204</v>
      </c>
      <c r="AE39" s="33"/>
      <c r="AF39" s="33"/>
      <c r="AG39" s="33"/>
      <c r="AH39" s="20">
        <v>204</v>
      </c>
      <c r="AI39" s="33"/>
      <c r="AJ39" s="33"/>
      <c r="AK39" s="33"/>
      <c r="AL39" s="20">
        <v>180</v>
      </c>
      <c r="AM39" s="33"/>
      <c r="AN39" s="33"/>
      <c r="AO39" s="33"/>
      <c r="AP39" s="20">
        <v>180</v>
      </c>
      <c r="AQ39" s="33"/>
      <c r="AR39" s="33"/>
      <c r="AS39" s="33"/>
      <c r="AT39" s="20">
        <v>180</v>
      </c>
      <c r="AU39" s="33"/>
      <c r="AV39" s="33"/>
      <c r="AW39" s="33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.75" customHeight="1" x14ac:dyDescent="0.25">
      <c r="A40" s="14" t="s">
        <v>98</v>
      </c>
      <c r="B40" s="20">
        <v>5</v>
      </c>
      <c r="C40" s="33"/>
      <c r="D40" s="33"/>
      <c r="E40" s="33"/>
      <c r="F40" s="20">
        <v>5</v>
      </c>
      <c r="G40" s="33"/>
      <c r="H40" s="33"/>
      <c r="I40" s="33"/>
      <c r="J40" s="20">
        <v>5</v>
      </c>
      <c r="K40" s="33"/>
      <c r="L40" s="33"/>
      <c r="M40" s="33"/>
      <c r="N40" s="20">
        <v>5</v>
      </c>
      <c r="O40" s="33"/>
      <c r="P40" s="33"/>
      <c r="Q40" s="33"/>
      <c r="R40" s="20">
        <v>5</v>
      </c>
      <c r="S40" s="33"/>
      <c r="T40" s="33"/>
      <c r="U40" s="33"/>
      <c r="V40" s="20">
        <v>5</v>
      </c>
      <c r="W40" s="33"/>
      <c r="X40" s="33"/>
      <c r="Y40" s="33"/>
      <c r="Z40" s="20">
        <v>5</v>
      </c>
      <c r="AA40" s="33"/>
      <c r="AB40" s="33"/>
      <c r="AC40" s="33"/>
      <c r="AD40" s="20">
        <v>5</v>
      </c>
      <c r="AE40" s="33"/>
      <c r="AF40" s="33"/>
      <c r="AG40" s="33"/>
      <c r="AH40" s="20">
        <v>5</v>
      </c>
      <c r="AI40" s="33"/>
      <c r="AJ40" s="33"/>
      <c r="AK40" s="33"/>
      <c r="AL40" s="20">
        <v>0</v>
      </c>
      <c r="AM40" s="33"/>
      <c r="AN40" s="33"/>
      <c r="AO40" s="33"/>
      <c r="AP40" s="20">
        <v>0</v>
      </c>
      <c r="AQ40" s="33"/>
      <c r="AR40" s="33"/>
      <c r="AS40" s="33"/>
      <c r="AT40" s="20">
        <v>0</v>
      </c>
      <c r="AU40" s="33"/>
      <c r="AV40" s="33"/>
      <c r="AW40" s="33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.75" customHeight="1" x14ac:dyDescent="0.25">
      <c r="A41" s="14" t="s">
        <v>99</v>
      </c>
      <c r="B41" s="20">
        <v>6</v>
      </c>
      <c r="C41" s="33"/>
      <c r="D41" s="33"/>
      <c r="E41" s="33"/>
      <c r="F41" s="20">
        <v>6</v>
      </c>
      <c r="G41" s="33"/>
      <c r="H41" s="33"/>
      <c r="I41" s="33"/>
      <c r="J41" s="20">
        <v>6</v>
      </c>
      <c r="K41" s="33"/>
      <c r="L41" s="33"/>
      <c r="M41" s="33"/>
      <c r="N41" s="20">
        <v>6</v>
      </c>
      <c r="O41" s="33"/>
      <c r="P41" s="33"/>
      <c r="Q41" s="33"/>
      <c r="R41" s="20">
        <v>6</v>
      </c>
      <c r="S41" s="33"/>
      <c r="T41" s="33"/>
      <c r="U41" s="33"/>
      <c r="V41" s="20">
        <v>6</v>
      </c>
      <c r="W41" s="33"/>
      <c r="X41" s="33"/>
      <c r="Y41" s="33"/>
      <c r="Z41" s="20">
        <v>6</v>
      </c>
      <c r="AA41" s="33"/>
      <c r="AB41" s="33"/>
      <c r="AC41" s="33"/>
      <c r="AD41" s="20">
        <v>6</v>
      </c>
      <c r="AE41" s="33"/>
      <c r="AF41" s="33"/>
      <c r="AG41" s="33"/>
      <c r="AH41" s="20">
        <v>6</v>
      </c>
      <c r="AI41" s="33"/>
      <c r="AJ41" s="33"/>
      <c r="AK41" s="33"/>
      <c r="AL41" s="20">
        <v>0</v>
      </c>
      <c r="AM41" s="33"/>
      <c r="AN41" s="33"/>
      <c r="AO41" s="33"/>
      <c r="AP41" s="20">
        <v>0</v>
      </c>
      <c r="AQ41" s="33"/>
      <c r="AR41" s="33"/>
      <c r="AS41" s="33"/>
      <c r="AT41" s="20">
        <v>0</v>
      </c>
      <c r="AU41" s="33"/>
      <c r="AV41" s="33"/>
      <c r="AW41" s="33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 customHeight="1" x14ac:dyDescent="0.25">
      <c r="A42" s="14" t="s">
        <v>100</v>
      </c>
      <c r="B42" s="20">
        <v>2</v>
      </c>
      <c r="C42" s="33"/>
      <c r="D42" s="33"/>
      <c r="E42" s="33"/>
      <c r="F42" s="20">
        <v>2</v>
      </c>
      <c r="G42" s="33"/>
      <c r="H42" s="33"/>
      <c r="I42" s="33"/>
      <c r="J42" s="20">
        <v>2</v>
      </c>
      <c r="K42" s="33"/>
      <c r="L42" s="33"/>
      <c r="M42" s="33"/>
      <c r="N42" s="20">
        <v>2</v>
      </c>
      <c r="O42" s="33"/>
      <c r="P42" s="33"/>
      <c r="Q42" s="33"/>
      <c r="R42" s="20">
        <v>2</v>
      </c>
      <c r="S42" s="33"/>
      <c r="T42" s="33"/>
      <c r="U42" s="33"/>
      <c r="V42" s="20">
        <v>2</v>
      </c>
      <c r="W42" s="33"/>
      <c r="X42" s="33"/>
      <c r="Y42" s="33"/>
      <c r="Z42" s="20">
        <v>2</v>
      </c>
      <c r="AA42" s="33"/>
      <c r="AB42" s="33"/>
      <c r="AC42" s="33"/>
      <c r="AD42" s="20">
        <v>2</v>
      </c>
      <c r="AE42" s="33"/>
      <c r="AF42" s="33"/>
      <c r="AG42" s="33"/>
      <c r="AH42" s="20">
        <v>2</v>
      </c>
      <c r="AI42" s="33"/>
      <c r="AJ42" s="33"/>
      <c r="AK42" s="33"/>
      <c r="AL42" s="20">
        <v>0</v>
      </c>
      <c r="AM42" s="33"/>
      <c r="AN42" s="33"/>
      <c r="AO42" s="33"/>
      <c r="AP42" s="20">
        <v>0</v>
      </c>
      <c r="AQ42" s="33"/>
      <c r="AR42" s="33"/>
      <c r="AS42" s="33"/>
      <c r="AT42" s="20">
        <v>0</v>
      </c>
      <c r="AU42" s="33"/>
      <c r="AV42" s="33"/>
      <c r="AW42" s="33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1:5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</row>
    <row r="572" spans="1:5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</row>
    <row r="573" spans="1:5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</row>
    <row r="574" spans="1:5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</row>
    <row r="575" spans="1:5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</row>
    <row r="576" spans="1:5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</row>
    <row r="577" spans="1:5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</row>
    <row r="578" spans="1:5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</row>
    <row r="579" spans="1:5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</row>
    <row r="580" spans="1:5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</row>
    <row r="581" spans="1:5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</row>
    <row r="582" spans="1:5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</row>
    <row r="583" spans="1:5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</row>
    <row r="584" spans="1:5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</row>
    <row r="585" spans="1:5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</row>
    <row r="586" spans="1:5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</row>
    <row r="587" spans="1:5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</row>
    <row r="588" spans="1:5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</row>
    <row r="589" spans="1:5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</row>
    <row r="590" spans="1:5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</row>
    <row r="591" spans="1:5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</row>
    <row r="592" spans="1:5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</row>
    <row r="593" spans="1:5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</row>
    <row r="594" spans="1:5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</row>
    <row r="595" spans="1:5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</row>
    <row r="596" spans="1:5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</row>
    <row r="597" spans="1:5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</row>
    <row r="598" spans="1:5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</row>
    <row r="599" spans="1:5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</row>
    <row r="600" spans="1:5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</row>
    <row r="601" spans="1:5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</row>
    <row r="602" spans="1:5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</row>
    <row r="603" spans="1:5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</row>
    <row r="604" spans="1:5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</row>
    <row r="605" spans="1:5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</row>
    <row r="606" spans="1:5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</row>
    <row r="607" spans="1:5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</row>
    <row r="608" spans="1:5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</row>
    <row r="609" spans="1:5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</row>
    <row r="610" spans="1:5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</row>
    <row r="611" spans="1:5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</row>
    <row r="612" spans="1:5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</row>
    <row r="613" spans="1:5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</row>
    <row r="614" spans="1:5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</row>
    <row r="615" spans="1:5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</row>
    <row r="616" spans="1:5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</row>
    <row r="617" spans="1:5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</row>
    <row r="618" spans="1:5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</row>
    <row r="619" spans="1:5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</row>
    <row r="620" spans="1:5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</row>
    <row r="621" spans="1:5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</row>
    <row r="622" spans="1:5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</row>
    <row r="623" spans="1:5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</row>
    <row r="624" spans="1:5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</row>
    <row r="625" spans="1:5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</row>
    <row r="626" spans="1:5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</row>
    <row r="627" spans="1:5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</row>
    <row r="628" spans="1:5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</row>
    <row r="629" spans="1:5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</row>
    <row r="630" spans="1:5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</row>
    <row r="631" spans="1:5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</row>
    <row r="632" spans="1:5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</row>
    <row r="633" spans="1:5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</row>
    <row r="634" spans="1:5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</row>
    <row r="635" spans="1:5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</row>
    <row r="636" spans="1:5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</row>
    <row r="637" spans="1:5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</row>
    <row r="638" spans="1:5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</row>
    <row r="639" spans="1:5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</row>
    <row r="640" spans="1:5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</row>
    <row r="641" spans="1:5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</row>
    <row r="642" spans="1:5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</row>
    <row r="643" spans="1:5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</row>
    <row r="644" spans="1:5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</row>
    <row r="645" spans="1:5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</row>
    <row r="646" spans="1:5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</row>
    <row r="647" spans="1:5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</row>
    <row r="648" spans="1:5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</row>
    <row r="649" spans="1:5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</row>
    <row r="650" spans="1:5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</row>
    <row r="651" spans="1:5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</row>
    <row r="652" spans="1:5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</row>
    <row r="653" spans="1:5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</row>
    <row r="654" spans="1:5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</row>
    <row r="655" spans="1:5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</row>
    <row r="656" spans="1:5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</row>
    <row r="657" spans="1:5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</row>
    <row r="658" spans="1:5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</row>
    <row r="659" spans="1:5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</row>
    <row r="660" spans="1:5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</row>
    <row r="661" spans="1:5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</row>
    <row r="662" spans="1:5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</row>
    <row r="663" spans="1:5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</row>
    <row r="664" spans="1:5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</row>
    <row r="665" spans="1:5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</row>
    <row r="666" spans="1:5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</row>
    <row r="667" spans="1:5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</row>
    <row r="668" spans="1:5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</row>
    <row r="669" spans="1:5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</row>
    <row r="670" spans="1:5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</row>
    <row r="671" spans="1:5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</row>
    <row r="672" spans="1:5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</row>
    <row r="673" spans="1:5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</row>
    <row r="674" spans="1:5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</row>
    <row r="675" spans="1:5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</row>
    <row r="676" spans="1:5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</row>
    <row r="677" spans="1:5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</row>
    <row r="678" spans="1:5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</row>
    <row r="679" spans="1:5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</row>
    <row r="680" spans="1:5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</row>
    <row r="681" spans="1:5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</row>
    <row r="682" spans="1:5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</row>
    <row r="683" spans="1:5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</row>
    <row r="684" spans="1:5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</row>
    <row r="685" spans="1:5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</row>
    <row r="686" spans="1:5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</row>
    <row r="687" spans="1:5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</row>
    <row r="688" spans="1:5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</row>
    <row r="689" spans="1:5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</row>
    <row r="690" spans="1:5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</row>
    <row r="691" spans="1:5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</row>
    <row r="692" spans="1:5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</row>
    <row r="693" spans="1:5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</row>
    <row r="694" spans="1:5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</row>
    <row r="695" spans="1:5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</row>
    <row r="696" spans="1:5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</row>
    <row r="697" spans="1:5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</row>
    <row r="698" spans="1:5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</row>
    <row r="699" spans="1:5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</row>
    <row r="700" spans="1:5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</row>
    <row r="701" spans="1:5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</row>
    <row r="702" spans="1:5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</row>
    <row r="703" spans="1:5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</row>
    <row r="704" spans="1:5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</row>
    <row r="705" spans="1:5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</row>
    <row r="706" spans="1:5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</row>
    <row r="707" spans="1:5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</row>
    <row r="708" spans="1:5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</row>
    <row r="709" spans="1:5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</row>
    <row r="710" spans="1:5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</row>
    <row r="711" spans="1:5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</row>
    <row r="712" spans="1:5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</row>
    <row r="713" spans="1:5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</row>
    <row r="714" spans="1:5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</row>
    <row r="715" spans="1:5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</row>
    <row r="716" spans="1:5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</row>
    <row r="717" spans="1:5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</row>
    <row r="718" spans="1:5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</row>
    <row r="719" spans="1:5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</row>
    <row r="720" spans="1:5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</row>
    <row r="721" spans="1:5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</row>
    <row r="722" spans="1:5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</row>
    <row r="723" spans="1:5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</row>
    <row r="724" spans="1:5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</row>
    <row r="725" spans="1:5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</row>
    <row r="726" spans="1:5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</row>
    <row r="727" spans="1:5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</row>
    <row r="728" spans="1:5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</row>
    <row r="729" spans="1:5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</row>
    <row r="730" spans="1:5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</row>
    <row r="731" spans="1:5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</row>
    <row r="732" spans="1:5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</row>
    <row r="733" spans="1:5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</row>
    <row r="734" spans="1:5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</row>
    <row r="735" spans="1:5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</row>
    <row r="736" spans="1:5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</row>
    <row r="737" spans="1:5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</row>
    <row r="738" spans="1:5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</row>
    <row r="739" spans="1:5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</row>
    <row r="740" spans="1:5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</row>
    <row r="741" spans="1:5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</row>
    <row r="742" spans="1:5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</row>
    <row r="743" spans="1:5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</row>
    <row r="744" spans="1:5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</row>
    <row r="745" spans="1:5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</row>
    <row r="746" spans="1:5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</row>
    <row r="747" spans="1:5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</row>
    <row r="748" spans="1:5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</row>
    <row r="749" spans="1:5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</row>
    <row r="750" spans="1:5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</row>
    <row r="751" spans="1:5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</row>
    <row r="752" spans="1:5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</row>
    <row r="753" spans="1:5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</row>
    <row r="754" spans="1:5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</row>
    <row r="755" spans="1:5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</row>
    <row r="756" spans="1:5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</row>
    <row r="757" spans="1:5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</row>
    <row r="758" spans="1:5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</row>
    <row r="759" spans="1:5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</row>
    <row r="760" spans="1:5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</row>
    <row r="761" spans="1:5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</row>
    <row r="762" spans="1:5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</row>
    <row r="763" spans="1:5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</row>
    <row r="764" spans="1:5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</row>
    <row r="765" spans="1:5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</row>
    <row r="766" spans="1:5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</row>
    <row r="767" spans="1:5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</row>
    <row r="768" spans="1:5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</row>
    <row r="769" spans="1:5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</row>
    <row r="770" spans="1:5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</row>
    <row r="771" spans="1:5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</row>
    <row r="772" spans="1:5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</row>
    <row r="773" spans="1:5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</row>
    <row r="774" spans="1:5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</row>
    <row r="775" spans="1:5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</row>
    <row r="776" spans="1:5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</row>
    <row r="777" spans="1:5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</row>
    <row r="778" spans="1:5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</row>
    <row r="779" spans="1:5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</row>
    <row r="780" spans="1:5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</row>
    <row r="781" spans="1:5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</row>
    <row r="782" spans="1:5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</row>
    <row r="783" spans="1:5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</row>
    <row r="784" spans="1:5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</row>
    <row r="785" spans="1:5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</row>
    <row r="786" spans="1:5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</row>
    <row r="787" spans="1:5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</row>
    <row r="788" spans="1:5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</row>
    <row r="789" spans="1:5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</row>
    <row r="790" spans="1:5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</row>
    <row r="791" spans="1:5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</row>
    <row r="792" spans="1:5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</row>
    <row r="793" spans="1:5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</row>
    <row r="794" spans="1:5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</row>
    <row r="795" spans="1:5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</row>
    <row r="796" spans="1:5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</row>
    <row r="797" spans="1:5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</row>
    <row r="798" spans="1:5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</row>
    <row r="799" spans="1:5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</row>
    <row r="800" spans="1:5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</row>
    <row r="801" spans="1:5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</row>
    <row r="802" spans="1:5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</row>
    <row r="803" spans="1:5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</row>
    <row r="804" spans="1:5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</row>
    <row r="805" spans="1:5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</row>
    <row r="806" spans="1:5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</row>
    <row r="807" spans="1:5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</row>
    <row r="808" spans="1:5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</row>
    <row r="809" spans="1:5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</row>
    <row r="810" spans="1:5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</row>
    <row r="811" spans="1:5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</row>
    <row r="812" spans="1:5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</row>
    <row r="813" spans="1:5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</row>
    <row r="814" spans="1:5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</row>
    <row r="815" spans="1:5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</row>
    <row r="816" spans="1:5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</row>
    <row r="817" spans="1:5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</row>
    <row r="818" spans="1:5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</row>
    <row r="819" spans="1:5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</row>
    <row r="820" spans="1:5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</row>
    <row r="821" spans="1:5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</row>
    <row r="822" spans="1:5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</row>
    <row r="823" spans="1:5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</row>
    <row r="824" spans="1:5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</row>
    <row r="825" spans="1:5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</row>
    <row r="826" spans="1:5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</row>
    <row r="827" spans="1:5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</row>
    <row r="828" spans="1:5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</row>
    <row r="829" spans="1:5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</row>
    <row r="830" spans="1:5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</row>
    <row r="831" spans="1:5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</row>
    <row r="832" spans="1:5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</row>
    <row r="833" spans="1:5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</row>
    <row r="834" spans="1:5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</row>
    <row r="835" spans="1:5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</row>
    <row r="836" spans="1:5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</row>
    <row r="837" spans="1:5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</row>
    <row r="838" spans="1:5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</row>
    <row r="839" spans="1:5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</row>
    <row r="840" spans="1:5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</row>
    <row r="841" spans="1:5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</row>
    <row r="842" spans="1:5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</row>
    <row r="843" spans="1:5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</row>
    <row r="844" spans="1:5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</row>
    <row r="845" spans="1:5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</row>
    <row r="846" spans="1:5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</row>
    <row r="847" spans="1:5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</row>
    <row r="848" spans="1:5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</row>
    <row r="849" spans="1:5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</row>
    <row r="850" spans="1:5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</row>
    <row r="851" spans="1:5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</row>
    <row r="852" spans="1:5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</row>
    <row r="853" spans="1:5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</row>
    <row r="854" spans="1:5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</row>
    <row r="855" spans="1:5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</row>
    <row r="856" spans="1:5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</row>
    <row r="857" spans="1:5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</row>
    <row r="858" spans="1:5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</row>
    <row r="859" spans="1:5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</row>
    <row r="860" spans="1:5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</row>
    <row r="861" spans="1:5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</row>
    <row r="862" spans="1:5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</row>
    <row r="863" spans="1:5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</row>
    <row r="864" spans="1:5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</row>
    <row r="865" spans="1:5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</row>
    <row r="866" spans="1:5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</row>
    <row r="867" spans="1:5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</row>
    <row r="868" spans="1:5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</row>
    <row r="869" spans="1:5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</row>
    <row r="870" spans="1:5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</row>
    <row r="871" spans="1:5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</row>
    <row r="872" spans="1:5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</row>
    <row r="873" spans="1:5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</row>
    <row r="874" spans="1:5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</row>
    <row r="875" spans="1:5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</row>
    <row r="876" spans="1:5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</row>
    <row r="877" spans="1:5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</row>
    <row r="878" spans="1:5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</row>
    <row r="879" spans="1:5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</row>
    <row r="880" spans="1:5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</row>
    <row r="881" spans="1:5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</row>
    <row r="882" spans="1:5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</row>
    <row r="883" spans="1:5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</row>
    <row r="884" spans="1:5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</row>
    <row r="885" spans="1:5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</row>
    <row r="886" spans="1:5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</row>
    <row r="887" spans="1:5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</row>
    <row r="888" spans="1:5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</row>
    <row r="889" spans="1:5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</row>
    <row r="890" spans="1:5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</row>
    <row r="891" spans="1:5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</row>
    <row r="892" spans="1:5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</row>
    <row r="893" spans="1:5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</row>
    <row r="894" spans="1:5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</row>
    <row r="895" spans="1:5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</row>
    <row r="896" spans="1:5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</row>
    <row r="897" spans="1:5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</row>
    <row r="898" spans="1:5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</row>
    <row r="899" spans="1:5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</row>
    <row r="900" spans="1:5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</row>
    <row r="901" spans="1:5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</row>
    <row r="902" spans="1:5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</row>
    <row r="903" spans="1:5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</row>
    <row r="904" spans="1:5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</row>
    <row r="905" spans="1:5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</row>
    <row r="906" spans="1:5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</row>
    <row r="907" spans="1:5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</row>
    <row r="908" spans="1:5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</row>
    <row r="909" spans="1:5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</row>
    <row r="910" spans="1:5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</row>
    <row r="911" spans="1:5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</row>
    <row r="912" spans="1:5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</row>
    <row r="913" spans="1:5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</row>
    <row r="914" spans="1:5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</row>
    <row r="915" spans="1:5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</row>
    <row r="916" spans="1:5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</row>
    <row r="917" spans="1:5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</row>
    <row r="918" spans="1:5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</row>
    <row r="919" spans="1:5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</row>
    <row r="920" spans="1:5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</row>
    <row r="921" spans="1:5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</row>
    <row r="922" spans="1:5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</row>
    <row r="923" spans="1:5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</row>
    <row r="924" spans="1:5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</row>
    <row r="925" spans="1:5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</row>
    <row r="926" spans="1:5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</row>
    <row r="927" spans="1:5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</row>
    <row r="928" spans="1:5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</row>
    <row r="929" spans="1:5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</row>
    <row r="930" spans="1:5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</row>
    <row r="931" spans="1:5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</row>
    <row r="932" spans="1:5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</row>
    <row r="933" spans="1:5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</row>
    <row r="934" spans="1:5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</row>
    <row r="935" spans="1:5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</row>
    <row r="936" spans="1:5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</row>
    <row r="937" spans="1:5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</row>
    <row r="938" spans="1:5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</row>
    <row r="939" spans="1:5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</row>
    <row r="940" spans="1:5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</row>
    <row r="941" spans="1:5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</row>
    <row r="942" spans="1:5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</row>
    <row r="943" spans="1:5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</row>
    <row r="944" spans="1:5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</row>
    <row r="945" spans="1:5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</row>
    <row r="946" spans="1:5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</row>
    <row r="947" spans="1:5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</row>
    <row r="948" spans="1:5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</row>
    <row r="949" spans="1:5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</row>
    <row r="950" spans="1:5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</row>
    <row r="951" spans="1:5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</row>
    <row r="952" spans="1:5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</row>
    <row r="953" spans="1:5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</row>
    <row r="954" spans="1:5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</row>
    <row r="955" spans="1:5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</row>
    <row r="956" spans="1:5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</row>
    <row r="957" spans="1:5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</row>
    <row r="958" spans="1:5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</row>
    <row r="959" spans="1:5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</row>
    <row r="960" spans="1:5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</row>
    <row r="961" spans="1:5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</row>
    <row r="962" spans="1:5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</row>
    <row r="963" spans="1:5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</row>
    <row r="964" spans="1:5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</row>
    <row r="965" spans="1:5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</row>
    <row r="966" spans="1:5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</row>
    <row r="967" spans="1:5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</row>
    <row r="968" spans="1:5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</row>
    <row r="969" spans="1:5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5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</row>
    <row r="973" spans="1:5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</row>
    <row r="975" spans="1:5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5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</row>
    <row r="980" spans="1:5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</row>
    <row r="981" spans="1:5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</row>
    <row r="982" spans="1:5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</row>
    <row r="983" spans="1:5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</row>
    <row r="984" spans="1:5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</row>
    <row r="985" spans="1:5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</row>
    <row r="986" spans="1:5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</row>
    <row r="987" spans="1:5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</row>
    <row r="988" spans="1:5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</row>
    <row r="989" spans="1:5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</row>
    <row r="990" spans="1:5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</row>
    <row r="991" spans="1:5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</row>
    <row r="992" spans="1:5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</row>
    <row r="993" spans="1:5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</row>
    <row r="994" spans="1:5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</row>
    <row r="995" spans="1:5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</row>
    <row r="996" spans="1:5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</row>
    <row r="997" spans="1:5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</row>
    <row r="998" spans="1:5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</row>
    <row r="999" spans="1:5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</row>
    <row r="1000" spans="1:59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</row>
  </sheetData>
  <mergeCells count="15">
    <mergeCell ref="AL5:AO5"/>
    <mergeCell ref="AP5:AS5"/>
    <mergeCell ref="AT5:AW5"/>
    <mergeCell ref="A1:D1"/>
    <mergeCell ref="A2:D2"/>
    <mergeCell ref="A3:D3"/>
    <mergeCell ref="B5:E5"/>
    <mergeCell ref="F5:I5"/>
    <mergeCell ref="J5:M5"/>
    <mergeCell ref="N5:Q5"/>
    <mergeCell ref="R5:U5"/>
    <mergeCell ref="V5:Y5"/>
    <mergeCell ref="Z5:AC5"/>
    <mergeCell ref="AD5:AG5"/>
    <mergeCell ref="AH5:AK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004"/>
  <sheetViews>
    <sheetView zoomScale="90" zoomScaleNormal="90" workbookViewId="0">
      <pane xSplit="49" topLeftCell="CL1" activePane="topRight" state="frozen"/>
      <selection pane="topRight" activeCell="CL46" sqref="CL46"/>
    </sheetView>
  </sheetViews>
  <sheetFormatPr baseColWidth="10" defaultColWidth="14.42578125" defaultRowHeight="15" customHeight="1" x14ac:dyDescent="0.25"/>
  <cols>
    <col min="1" max="1" width="67.42578125" customWidth="1"/>
    <col min="2" max="14" width="11.5703125" hidden="1" customWidth="1"/>
    <col min="15" max="16" width="10.7109375" hidden="1" customWidth="1"/>
    <col min="17" max="17" width="16.28515625" hidden="1" customWidth="1"/>
    <col min="18" max="20" width="10.7109375" hidden="1" customWidth="1"/>
    <col min="21" max="21" width="16.28515625" hidden="1" customWidth="1"/>
    <col min="22" max="24" width="10.7109375" hidden="1" customWidth="1"/>
    <col min="25" max="25" width="16.28515625" hidden="1" customWidth="1"/>
    <col min="26" max="28" width="10.7109375" hidden="1" customWidth="1"/>
    <col min="29" max="29" width="16.28515625" hidden="1" customWidth="1"/>
    <col min="30" max="32" width="10.7109375" hidden="1" customWidth="1"/>
    <col min="33" max="33" width="16.28515625" hidden="1" customWidth="1"/>
    <col min="34" max="36" width="10.7109375" hidden="1" customWidth="1"/>
    <col min="37" max="37" width="16.28515625" hidden="1" customWidth="1"/>
    <col min="38" max="38" width="10.7109375" hidden="1" customWidth="1"/>
    <col min="39" max="39" width="10.28515625" hidden="1" customWidth="1"/>
    <col min="40" max="40" width="10" hidden="1" customWidth="1"/>
    <col min="41" max="41" width="16.28515625" hidden="1" customWidth="1"/>
    <col min="42" max="42" width="10.7109375" hidden="1" customWidth="1"/>
    <col min="43" max="43" width="10.28515625" hidden="1" customWidth="1"/>
    <col min="44" max="44" width="10" hidden="1" customWidth="1"/>
    <col min="45" max="45" width="16.28515625" hidden="1" customWidth="1"/>
    <col min="46" max="46" width="10.7109375" hidden="1" customWidth="1"/>
    <col min="47" max="47" width="10.28515625" hidden="1" customWidth="1"/>
    <col min="48" max="48" width="10" hidden="1" customWidth="1"/>
    <col min="49" max="49" width="16.28515625" hidden="1" customWidth="1"/>
    <col min="50" max="52" width="11.5703125" customWidth="1"/>
    <col min="53" max="53" width="13.28515625" customWidth="1"/>
    <col min="54" max="62" width="11.5703125" customWidth="1"/>
    <col min="63" max="64" width="11.42578125" customWidth="1"/>
    <col min="65" max="65" width="16.28515625" customWidth="1"/>
    <col min="66" max="68" width="11.42578125" customWidth="1"/>
    <col min="69" max="69" width="16.28515625" customWidth="1"/>
    <col min="70" max="72" width="11.42578125" customWidth="1"/>
    <col min="73" max="73" width="16.28515625" customWidth="1"/>
    <col min="74" max="76" width="11.42578125" customWidth="1"/>
    <col min="77" max="77" width="16.28515625" customWidth="1"/>
    <col min="78" max="80" width="11.42578125" customWidth="1"/>
    <col min="81" max="81" width="16.28515625" customWidth="1"/>
    <col min="82" max="84" width="11.42578125" customWidth="1"/>
    <col min="85" max="85" width="16.28515625" customWidth="1"/>
    <col min="86" max="86" width="11.42578125" customWidth="1"/>
    <col min="87" max="87" width="10.28515625" customWidth="1"/>
    <col min="88" max="88" width="10" customWidth="1"/>
    <col min="89" max="89" width="16.28515625" customWidth="1"/>
    <col min="90" max="90" width="11.42578125" customWidth="1"/>
    <col min="91" max="91" width="10.28515625" customWidth="1"/>
    <col min="92" max="92" width="10" customWidth="1"/>
    <col min="93" max="93" width="16.28515625" customWidth="1"/>
    <col min="94" max="94" width="11.42578125" customWidth="1"/>
    <col min="95" max="95" width="10.28515625" customWidth="1"/>
    <col min="96" max="96" width="10" customWidth="1"/>
    <col min="97" max="97" width="16.28515625" customWidth="1"/>
  </cols>
  <sheetData>
    <row r="1" spans="1:97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15.75" x14ac:dyDescent="0.25">
      <c r="A3" s="3">
        <v>2022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16.5" thickBot="1" x14ac:dyDescent="0.3">
      <c r="A4" s="5" t="s">
        <v>2</v>
      </c>
      <c r="B4" s="6"/>
      <c r="C4" s="6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x14ac:dyDescent="0.25">
      <c r="A5" s="7"/>
      <c r="B5" s="100">
        <v>44197</v>
      </c>
      <c r="C5" s="101"/>
      <c r="D5" s="101"/>
      <c r="E5" s="102"/>
      <c r="F5" s="100">
        <v>44228</v>
      </c>
      <c r="G5" s="101"/>
      <c r="H5" s="101"/>
      <c r="I5" s="102"/>
      <c r="J5" s="100">
        <v>44256</v>
      </c>
      <c r="K5" s="101"/>
      <c r="L5" s="101"/>
      <c r="M5" s="102"/>
      <c r="N5" s="100">
        <v>44287</v>
      </c>
      <c r="O5" s="101"/>
      <c r="P5" s="101"/>
      <c r="Q5" s="102"/>
      <c r="R5" s="100">
        <v>44317</v>
      </c>
      <c r="S5" s="101"/>
      <c r="T5" s="101"/>
      <c r="U5" s="102"/>
      <c r="V5" s="100">
        <v>44348</v>
      </c>
      <c r="W5" s="101"/>
      <c r="X5" s="101"/>
      <c r="Y5" s="102"/>
      <c r="Z5" s="100">
        <v>44378</v>
      </c>
      <c r="AA5" s="101"/>
      <c r="AB5" s="101"/>
      <c r="AC5" s="102"/>
      <c r="AD5" s="100">
        <v>44409</v>
      </c>
      <c r="AE5" s="101"/>
      <c r="AF5" s="101"/>
      <c r="AG5" s="102"/>
      <c r="AH5" s="100">
        <v>44440</v>
      </c>
      <c r="AI5" s="101"/>
      <c r="AJ5" s="101"/>
      <c r="AK5" s="102"/>
      <c r="AL5" s="100">
        <v>44470</v>
      </c>
      <c r="AM5" s="101"/>
      <c r="AN5" s="101"/>
      <c r="AO5" s="102"/>
      <c r="AP5" s="100">
        <v>44501</v>
      </c>
      <c r="AQ5" s="101"/>
      <c r="AR5" s="101"/>
      <c r="AS5" s="102"/>
      <c r="AT5" s="100">
        <v>44531</v>
      </c>
      <c r="AU5" s="101"/>
      <c r="AV5" s="101"/>
      <c r="AW5" s="110"/>
      <c r="AX5" s="111">
        <v>44562</v>
      </c>
      <c r="AY5" s="112"/>
      <c r="AZ5" s="112"/>
      <c r="BA5" s="113"/>
      <c r="BB5" s="111">
        <v>44593</v>
      </c>
      <c r="BC5" s="112"/>
      <c r="BD5" s="112"/>
      <c r="BE5" s="114"/>
      <c r="BF5" s="106">
        <v>44621</v>
      </c>
      <c r="BG5" s="107"/>
      <c r="BH5" s="107"/>
      <c r="BI5" s="108"/>
      <c r="BJ5" s="106">
        <v>44652</v>
      </c>
      <c r="BK5" s="107"/>
      <c r="BL5" s="107"/>
      <c r="BM5" s="108"/>
      <c r="BN5" s="106">
        <v>44682</v>
      </c>
      <c r="BO5" s="107"/>
      <c r="BP5" s="107"/>
      <c r="BQ5" s="108"/>
      <c r="BR5" s="106">
        <v>44713</v>
      </c>
      <c r="BS5" s="107"/>
      <c r="BT5" s="107"/>
      <c r="BU5" s="108"/>
      <c r="BV5" s="109">
        <v>44743</v>
      </c>
      <c r="BW5" s="101"/>
      <c r="BX5" s="101"/>
      <c r="BY5" s="102"/>
      <c r="BZ5" s="100">
        <v>44774</v>
      </c>
      <c r="CA5" s="101"/>
      <c r="CB5" s="101"/>
      <c r="CC5" s="102"/>
      <c r="CD5" s="100">
        <v>44805</v>
      </c>
      <c r="CE5" s="101"/>
      <c r="CF5" s="101"/>
      <c r="CG5" s="102"/>
      <c r="CH5" s="100">
        <v>44835</v>
      </c>
      <c r="CI5" s="101"/>
      <c r="CJ5" s="101"/>
      <c r="CK5" s="102"/>
      <c r="CL5" s="100">
        <v>44866</v>
      </c>
      <c r="CM5" s="101"/>
      <c r="CN5" s="101"/>
      <c r="CO5" s="102"/>
      <c r="CP5" s="100">
        <v>44896</v>
      </c>
      <c r="CQ5" s="101"/>
      <c r="CR5" s="101"/>
      <c r="CS5" s="102"/>
    </row>
    <row r="6" spans="1:97" x14ac:dyDescent="0.25">
      <c r="A6" s="8" t="s">
        <v>3</v>
      </c>
      <c r="B6" s="9" t="s">
        <v>4</v>
      </c>
      <c r="C6" s="10" t="s">
        <v>5</v>
      </c>
      <c r="D6" s="10" t="s">
        <v>6</v>
      </c>
      <c r="E6" s="10" t="s">
        <v>7</v>
      </c>
      <c r="F6" s="9" t="s">
        <v>4</v>
      </c>
      <c r="G6" s="10" t="s">
        <v>5</v>
      </c>
      <c r="H6" s="10" t="s">
        <v>6</v>
      </c>
      <c r="I6" s="10" t="s">
        <v>7</v>
      </c>
      <c r="J6" s="9" t="s">
        <v>4</v>
      </c>
      <c r="K6" s="10" t="s">
        <v>5</v>
      </c>
      <c r="L6" s="10" t="s">
        <v>6</v>
      </c>
      <c r="M6" s="10" t="s">
        <v>7</v>
      </c>
      <c r="N6" s="9" t="s">
        <v>4</v>
      </c>
      <c r="O6" s="10" t="s">
        <v>5</v>
      </c>
      <c r="P6" s="10" t="s">
        <v>6</v>
      </c>
      <c r="Q6" s="10" t="s">
        <v>7</v>
      </c>
      <c r="R6" s="9" t="s">
        <v>4</v>
      </c>
      <c r="S6" s="10" t="s">
        <v>5</v>
      </c>
      <c r="T6" s="10" t="s">
        <v>6</v>
      </c>
      <c r="U6" s="10" t="s">
        <v>7</v>
      </c>
      <c r="V6" s="9" t="s">
        <v>4</v>
      </c>
      <c r="W6" s="10" t="s">
        <v>5</v>
      </c>
      <c r="X6" s="10" t="s">
        <v>6</v>
      </c>
      <c r="Y6" s="10" t="s">
        <v>7</v>
      </c>
      <c r="Z6" s="9" t="s">
        <v>4</v>
      </c>
      <c r="AA6" s="10" t="s">
        <v>5</v>
      </c>
      <c r="AB6" s="10" t="s">
        <v>6</v>
      </c>
      <c r="AC6" s="10" t="s">
        <v>7</v>
      </c>
      <c r="AD6" s="9" t="s">
        <v>4</v>
      </c>
      <c r="AE6" s="10" t="s">
        <v>5</v>
      </c>
      <c r="AF6" s="10" t="s">
        <v>6</v>
      </c>
      <c r="AG6" s="10" t="s">
        <v>7</v>
      </c>
      <c r="AH6" s="9" t="s">
        <v>4</v>
      </c>
      <c r="AI6" s="10" t="s">
        <v>5</v>
      </c>
      <c r="AJ6" s="10" t="s">
        <v>6</v>
      </c>
      <c r="AK6" s="10" t="s">
        <v>7</v>
      </c>
      <c r="AL6" s="9" t="s">
        <v>4</v>
      </c>
      <c r="AM6" s="10" t="s">
        <v>5</v>
      </c>
      <c r="AN6" s="10" t="s">
        <v>6</v>
      </c>
      <c r="AO6" s="10" t="s">
        <v>7</v>
      </c>
      <c r="AP6" s="9" t="s">
        <v>4</v>
      </c>
      <c r="AQ6" s="10" t="s">
        <v>5</v>
      </c>
      <c r="AR6" s="10" t="s">
        <v>6</v>
      </c>
      <c r="AS6" s="10" t="s">
        <v>7</v>
      </c>
      <c r="AT6" s="9" t="s">
        <v>4</v>
      </c>
      <c r="AU6" s="10" t="s">
        <v>5</v>
      </c>
      <c r="AV6" s="10" t="s">
        <v>6</v>
      </c>
      <c r="AW6" s="11" t="s">
        <v>7</v>
      </c>
      <c r="AX6" s="12" t="s">
        <v>4</v>
      </c>
      <c r="AY6" s="10" t="s">
        <v>5</v>
      </c>
      <c r="AZ6" s="10" t="s">
        <v>6</v>
      </c>
      <c r="BA6" s="13" t="s">
        <v>7</v>
      </c>
      <c r="BB6" s="12" t="s">
        <v>4</v>
      </c>
      <c r="BC6" s="10" t="s">
        <v>5</v>
      </c>
      <c r="BD6" s="10" t="s">
        <v>6</v>
      </c>
      <c r="BE6" s="11" t="s">
        <v>7</v>
      </c>
      <c r="BF6" s="53" t="s">
        <v>4</v>
      </c>
      <c r="BG6" s="10" t="s">
        <v>5</v>
      </c>
      <c r="BH6" s="10" t="s">
        <v>6</v>
      </c>
      <c r="BI6" s="54" t="s">
        <v>7</v>
      </c>
      <c r="BJ6" s="53" t="s">
        <v>4</v>
      </c>
      <c r="BK6" s="10" t="s">
        <v>5</v>
      </c>
      <c r="BL6" s="10" t="s">
        <v>6</v>
      </c>
      <c r="BM6" s="54" t="s">
        <v>7</v>
      </c>
      <c r="BN6" s="53" t="s">
        <v>4</v>
      </c>
      <c r="BO6" s="10" t="s">
        <v>5</v>
      </c>
      <c r="BP6" s="10" t="s">
        <v>6</v>
      </c>
      <c r="BQ6" s="54" t="s">
        <v>7</v>
      </c>
      <c r="BR6" s="53" t="s">
        <v>4</v>
      </c>
      <c r="BS6" s="10" t="s">
        <v>5</v>
      </c>
      <c r="BT6" s="10" t="s">
        <v>6</v>
      </c>
      <c r="BU6" s="54" t="s">
        <v>7</v>
      </c>
      <c r="BV6" s="61" t="s">
        <v>4</v>
      </c>
      <c r="BW6" s="10" t="s">
        <v>5</v>
      </c>
      <c r="BX6" s="10" t="s">
        <v>6</v>
      </c>
      <c r="BY6" s="10" t="s">
        <v>7</v>
      </c>
      <c r="BZ6" s="9" t="s">
        <v>4</v>
      </c>
      <c r="CA6" s="10" t="s">
        <v>5</v>
      </c>
      <c r="CB6" s="10" t="s">
        <v>6</v>
      </c>
      <c r="CC6" s="10" t="s">
        <v>7</v>
      </c>
      <c r="CD6" s="9" t="s">
        <v>4</v>
      </c>
      <c r="CE6" s="10" t="s">
        <v>5</v>
      </c>
      <c r="CF6" s="10" t="s">
        <v>6</v>
      </c>
      <c r="CG6" s="10" t="s">
        <v>7</v>
      </c>
      <c r="CH6" s="9" t="s">
        <v>4</v>
      </c>
      <c r="CI6" s="10" t="s">
        <v>5</v>
      </c>
      <c r="CJ6" s="10" t="s">
        <v>6</v>
      </c>
      <c r="CK6" s="10" t="s">
        <v>7</v>
      </c>
      <c r="CL6" s="9" t="s">
        <v>4</v>
      </c>
      <c r="CM6" s="10" t="s">
        <v>5</v>
      </c>
      <c r="CN6" s="10" t="s">
        <v>6</v>
      </c>
      <c r="CO6" s="10" t="s">
        <v>7</v>
      </c>
      <c r="CP6" s="9" t="s">
        <v>4</v>
      </c>
      <c r="CQ6" s="10" t="s">
        <v>5</v>
      </c>
      <c r="CR6" s="10" t="s">
        <v>6</v>
      </c>
      <c r="CS6" s="10" t="s">
        <v>7</v>
      </c>
    </row>
    <row r="7" spans="1:97" x14ac:dyDescent="0.25">
      <c r="A7" s="14" t="s">
        <v>8</v>
      </c>
      <c r="B7" s="11">
        <v>0</v>
      </c>
      <c r="C7" s="15">
        <v>0</v>
      </c>
      <c r="D7" s="15">
        <v>0</v>
      </c>
      <c r="E7" s="16" t="s">
        <v>9</v>
      </c>
      <c r="F7" s="11">
        <v>5</v>
      </c>
      <c r="G7" s="15">
        <v>5</v>
      </c>
      <c r="H7" s="15">
        <v>0</v>
      </c>
      <c r="I7" s="16" t="s">
        <v>9</v>
      </c>
      <c r="J7" s="11">
        <v>9</v>
      </c>
      <c r="K7" s="15">
        <v>9</v>
      </c>
      <c r="L7" s="15">
        <v>0</v>
      </c>
      <c r="M7" s="16" t="s">
        <v>9</v>
      </c>
      <c r="N7" s="11">
        <v>8</v>
      </c>
      <c r="O7" s="15">
        <v>8</v>
      </c>
      <c r="P7" s="15">
        <v>0</v>
      </c>
      <c r="Q7" s="16" t="s">
        <v>9</v>
      </c>
      <c r="R7" s="11">
        <v>7</v>
      </c>
      <c r="S7" s="15">
        <v>7</v>
      </c>
      <c r="T7" s="15">
        <v>0</v>
      </c>
      <c r="U7" s="16" t="s">
        <v>9</v>
      </c>
      <c r="V7" s="11">
        <v>11</v>
      </c>
      <c r="W7" s="15">
        <v>11</v>
      </c>
      <c r="X7" s="15">
        <v>0</v>
      </c>
      <c r="Y7" s="16" t="s">
        <v>9</v>
      </c>
      <c r="Z7" s="11">
        <v>12</v>
      </c>
      <c r="AA7" s="15">
        <v>12</v>
      </c>
      <c r="AB7" s="15">
        <f t="shared" ref="AB7:AB23" si="0">Z7-AA7</f>
        <v>0</v>
      </c>
      <c r="AC7" s="16" t="s">
        <v>9</v>
      </c>
      <c r="AD7" s="11">
        <v>13</v>
      </c>
      <c r="AE7" s="15">
        <v>13</v>
      </c>
      <c r="AF7" s="15">
        <v>0</v>
      </c>
      <c r="AG7" s="16" t="s">
        <v>9</v>
      </c>
      <c r="AH7" s="11">
        <v>12</v>
      </c>
      <c r="AI7" s="15">
        <v>12</v>
      </c>
      <c r="AJ7" s="15">
        <v>0</v>
      </c>
      <c r="AK7" s="16" t="s">
        <v>9</v>
      </c>
      <c r="AL7" s="11">
        <v>12</v>
      </c>
      <c r="AM7" s="15">
        <v>12</v>
      </c>
      <c r="AN7" s="15">
        <f t="shared" ref="AN7:AN22" si="1">AL7-AM7</f>
        <v>0</v>
      </c>
      <c r="AO7" s="16" t="s">
        <v>9</v>
      </c>
      <c r="AP7" s="11">
        <v>12</v>
      </c>
      <c r="AQ7" s="15">
        <v>12</v>
      </c>
      <c r="AR7" s="15">
        <f t="shared" ref="AR7:AR23" si="2">AP7-AQ7</f>
        <v>0</v>
      </c>
      <c r="AS7" s="16" t="s">
        <v>9</v>
      </c>
      <c r="AT7" s="11">
        <v>10</v>
      </c>
      <c r="AU7" s="15">
        <v>10</v>
      </c>
      <c r="AV7" s="15">
        <f t="shared" ref="AV7:AV22" si="3">AT7-AU7</f>
        <v>0</v>
      </c>
      <c r="AW7" s="17" t="s">
        <v>9</v>
      </c>
      <c r="AX7" s="18">
        <v>10</v>
      </c>
      <c r="AY7" s="15">
        <v>10</v>
      </c>
      <c r="AZ7" s="15">
        <v>0</v>
      </c>
      <c r="BA7" s="17" t="s">
        <v>10</v>
      </c>
      <c r="BB7" s="18">
        <f>SUM(BC7+BD7)</f>
        <v>3</v>
      </c>
      <c r="BC7" s="15">
        <v>3</v>
      </c>
      <c r="BD7" s="15">
        <v>0</v>
      </c>
      <c r="BE7" s="17" t="s">
        <v>9</v>
      </c>
      <c r="BF7" s="67">
        <v>3</v>
      </c>
      <c r="BG7" s="19">
        <v>3</v>
      </c>
      <c r="BH7" s="19">
        <v>0</v>
      </c>
      <c r="BI7" s="56" t="s">
        <v>9</v>
      </c>
      <c r="BJ7" s="55">
        <f t="shared" ref="BJ7:BJ25" si="4">BK7+BL7</f>
        <v>8</v>
      </c>
      <c r="BK7" s="19">
        <v>8</v>
      </c>
      <c r="BL7" s="19">
        <v>0</v>
      </c>
      <c r="BM7" s="56" t="s">
        <v>9</v>
      </c>
      <c r="BN7" s="55">
        <f t="shared" ref="BN7:BN25" si="5">BO7+BP7</f>
        <v>7</v>
      </c>
      <c r="BO7" s="19">
        <v>7</v>
      </c>
      <c r="BP7" s="19">
        <v>0</v>
      </c>
      <c r="BQ7" s="56" t="s">
        <v>9</v>
      </c>
      <c r="BR7" s="73">
        <v>17</v>
      </c>
      <c r="BS7" s="74">
        <v>16</v>
      </c>
      <c r="BT7" s="74">
        <v>1</v>
      </c>
      <c r="BU7" s="56" t="s">
        <v>9</v>
      </c>
      <c r="BV7" s="62">
        <f t="shared" ref="BV7:BV26" si="6">BW7+BX7</f>
        <v>26</v>
      </c>
      <c r="BW7" s="15">
        <v>25</v>
      </c>
      <c r="BX7" s="15">
        <v>1</v>
      </c>
      <c r="BY7" s="56" t="s">
        <v>9</v>
      </c>
      <c r="BZ7" s="11">
        <f t="shared" ref="BZ7:BZ24" si="7">CA7+CB7</f>
        <v>22</v>
      </c>
      <c r="CA7" s="15">
        <f>8+13</f>
        <v>21</v>
      </c>
      <c r="CB7" s="15">
        <v>1</v>
      </c>
      <c r="CC7" s="56" t="s">
        <v>9</v>
      </c>
      <c r="CD7" s="11">
        <f t="shared" ref="CD7:CD26" si="8">CE7+CF7</f>
        <v>21</v>
      </c>
      <c r="CE7" s="15">
        <v>20</v>
      </c>
      <c r="CF7" s="15">
        <v>1</v>
      </c>
      <c r="CG7" s="56" t="s">
        <v>9</v>
      </c>
      <c r="CH7" s="11">
        <f t="shared" ref="CH7:CH26" si="9">CI7+CJ7</f>
        <v>31</v>
      </c>
      <c r="CI7" s="15">
        <v>29</v>
      </c>
      <c r="CJ7" s="15">
        <v>2</v>
      </c>
      <c r="CK7" s="56" t="s">
        <v>9</v>
      </c>
      <c r="CL7" s="11">
        <v>27</v>
      </c>
      <c r="CM7" s="15">
        <v>26</v>
      </c>
      <c r="CN7" s="15">
        <v>1</v>
      </c>
      <c r="CO7" s="56" t="s">
        <v>9</v>
      </c>
      <c r="CP7" s="11">
        <v>18</v>
      </c>
      <c r="CQ7" s="15">
        <v>17</v>
      </c>
      <c r="CR7" s="15">
        <v>1</v>
      </c>
      <c r="CS7" s="56" t="s">
        <v>9</v>
      </c>
    </row>
    <row r="8" spans="1:97" x14ac:dyDescent="0.25">
      <c r="A8" s="66" t="s">
        <v>11</v>
      </c>
      <c r="B8" s="11">
        <v>8</v>
      </c>
      <c r="C8" s="15">
        <v>6</v>
      </c>
      <c r="D8" s="15">
        <v>2</v>
      </c>
      <c r="E8" s="16" t="s">
        <v>12</v>
      </c>
      <c r="F8" s="11">
        <v>6</v>
      </c>
      <c r="G8" s="15">
        <v>5</v>
      </c>
      <c r="H8" s="15">
        <v>1</v>
      </c>
      <c r="I8" s="16" t="s">
        <v>12</v>
      </c>
      <c r="J8" s="11">
        <v>13</v>
      </c>
      <c r="K8" s="15">
        <v>10</v>
      </c>
      <c r="L8" s="15">
        <v>3</v>
      </c>
      <c r="M8" s="16" t="s">
        <v>12</v>
      </c>
      <c r="N8" s="11">
        <v>8</v>
      </c>
      <c r="O8" s="15">
        <v>6</v>
      </c>
      <c r="P8" s="15">
        <v>2</v>
      </c>
      <c r="Q8" s="16" t="s">
        <v>12</v>
      </c>
      <c r="R8" s="11">
        <v>36</v>
      </c>
      <c r="S8" s="15">
        <v>23</v>
      </c>
      <c r="T8" s="15">
        <v>13</v>
      </c>
      <c r="U8" s="16" t="s">
        <v>12</v>
      </c>
      <c r="V8" s="11">
        <v>69</v>
      </c>
      <c r="W8" s="15">
        <v>40</v>
      </c>
      <c r="X8" s="15">
        <v>29</v>
      </c>
      <c r="Y8" s="16" t="s">
        <v>12</v>
      </c>
      <c r="Z8" s="11">
        <v>75</v>
      </c>
      <c r="AA8" s="15">
        <v>41</v>
      </c>
      <c r="AB8" s="15">
        <f t="shared" si="0"/>
        <v>34</v>
      </c>
      <c r="AC8" s="16" t="s">
        <v>12</v>
      </c>
      <c r="AD8" s="11">
        <v>85</v>
      </c>
      <c r="AE8" s="15">
        <v>43</v>
      </c>
      <c r="AF8" s="15">
        <v>42</v>
      </c>
      <c r="AG8" s="16" t="s">
        <v>12</v>
      </c>
      <c r="AH8" s="11">
        <v>94</v>
      </c>
      <c r="AI8" s="15">
        <v>53</v>
      </c>
      <c r="AJ8" s="15">
        <f t="shared" ref="AJ8:AJ23" si="10">AH8-AI8</f>
        <v>41</v>
      </c>
      <c r="AK8" s="16" t="s">
        <v>12</v>
      </c>
      <c r="AL8" s="11">
        <v>90</v>
      </c>
      <c r="AM8" s="15">
        <v>45</v>
      </c>
      <c r="AN8" s="15">
        <f t="shared" si="1"/>
        <v>45</v>
      </c>
      <c r="AO8" s="16" t="s">
        <v>12</v>
      </c>
      <c r="AP8" s="11">
        <v>85</v>
      </c>
      <c r="AQ8" s="15">
        <v>48</v>
      </c>
      <c r="AR8" s="15">
        <f t="shared" si="2"/>
        <v>37</v>
      </c>
      <c r="AS8" s="16" t="s">
        <v>12</v>
      </c>
      <c r="AT8" s="11">
        <v>60</v>
      </c>
      <c r="AU8" s="15">
        <v>27</v>
      </c>
      <c r="AV8" s="15">
        <f t="shared" si="3"/>
        <v>33</v>
      </c>
      <c r="AW8" s="17" t="s">
        <v>12</v>
      </c>
      <c r="AX8" s="18">
        <v>81</v>
      </c>
      <c r="AY8" s="15">
        <v>39</v>
      </c>
      <c r="AZ8" s="15">
        <v>42</v>
      </c>
      <c r="BA8" s="17" t="s">
        <v>13</v>
      </c>
      <c r="BB8" s="18">
        <v>84</v>
      </c>
      <c r="BC8" s="15">
        <v>44</v>
      </c>
      <c r="BD8" s="15">
        <f>+BB8-BC8</f>
        <v>40</v>
      </c>
      <c r="BE8" s="17" t="s">
        <v>12</v>
      </c>
      <c r="BF8" s="67">
        <v>93</v>
      </c>
      <c r="BG8" s="19">
        <v>45</v>
      </c>
      <c r="BH8" s="19">
        <v>48</v>
      </c>
      <c r="BI8" s="56" t="s">
        <v>12</v>
      </c>
      <c r="BJ8" s="55">
        <f t="shared" si="4"/>
        <v>87</v>
      </c>
      <c r="BK8" s="19">
        <v>42</v>
      </c>
      <c r="BL8" s="19">
        <v>45</v>
      </c>
      <c r="BM8" s="56" t="s">
        <v>12</v>
      </c>
      <c r="BN8" s="55">
        <f t="shared" si="5"/>
        <v>106</v>
      </c>
      <c r="BO8" s="19">
        <v>69</v>
      </c>
      <c r="BP8" s="19">
        <v>37</v>
      </c>
      <c r="BQ8" s="56" t="s">
        <v>12</v>
      </c>
      <c r="BR8" s="73">
        <f t="shared" ref="BR8:BR23" si="11">BS8+BT8</f>
        <v>106</v>
      </c>
      <c r="BS8" s="75">
        <f>32+17</f>
        <v>49</v>
      </c>
      <c r="BT8" s="75">
        <v>57</v>
      </c>
      <c r="BU8" s="56" t="s">
        <v>12</v>
      </c>
      <c r="BV8" s="62">
        <f t="shared" si="6"/>
        <v>123</v>
      </c>
      <c r="BW8" s="15">
        <v>57</v>
      </c>
      <c r="BX8" s="15">
        <v>66</v>
      </c>
      <c r="BY8" s="56" t="s">
        <v>12</v>
      </c>
      <c r="BZ8" s="11">
        <f t="shared" si="7"/>
        <v>122</v>
      </c>
      <c r="CA8" s="15">
        <f>45+8</f>
        <v>53</v>
      </c>
      <c r="CB8" s="15">
        <f>63+6</f>
        <v>69</v>
      </c>
      <c r="CC8" s="56" t="s">
        <v>12</v>
      </c>
      <c r="CD8" s="81">
        <f t="shared" si="8"/>
        <v>125</v>
      </c>
      <c r="CE8" s="15">
        <v>54</v>
      </c>
      <c r="CF8" s="15">
        <v>71</v>
      </c>
      <c r="CG8" s="56" t="s">
        <v>12</v>
      </c>
      <c r="CH8" s="81">
        <f t="shared" si="9"/>
        <v>122</v>
      </c>
      <c r="CI8" s="68">
        <v>55</v>
      </c>
      <c r="CJ8" s="68">
        <v>67</v>
      </c>
      <c r="CK8" s="56" t="s">
        <v>12</v>
      </c>
      <c r="CL8" s="11">
        <v>124</v>
      </c>
      <c r="CM8" s="15">
        <v>58</v>
      </c>
      <c r="CN8" s="15">
        <v>66</v>
      </c>
      <c r="CO8" s="56" t="s">
        <v>12</v>
      </c>
      <c r="CP8" s="11">
        <v>96</v>
      </c>
      <c r="CQ8" s="15">
        <v>41</v>
      </c>
      <c r="CR8" s="15">
        <v>55</v>
      </c>
      <c r="CS8" s="56" t="s">
        <v>12</v>
      </c>
    </row>
    <row r="9" spans="1:97" x14ac:dyDescent="0.25">
      <c r="A9" s="66" t="s">
        <v>14</v>
      </c>
      <c r="B9" s="11">
        <v>6</v>
      </c>
      <c r="C9" s="15">
        <v>4</v>
      </c>
      <c r="D9" s="15">
        <v>2</v>
      </c>
      <c r="E9" s="16" t="s">
        <v>15</v>
      </c>
      <c r="F9" s="11">
        <v>10</v>
      </c>
      <c r="G9" s="15">
        <v>9</v>
      </c>
      <c r="H9" s="15">
        <v>1</v>
      </c>
      <c r="I9" s="16" t="s">
        <v>15</v>
      </c>
      <c r="J9" s="11">
        <v>26</v>
      </c>
      <c r="K9" s="15">
        <v>20</v>
      </c>
      <c r="L9" s="15">
        <v>6</v>
      </c>
      <c r="M9" s="16" t="s">
        <v>15</v>
      </c>
      <c r="N9" s="11">
        <v>27</v>
      </c>
      <c r="O9" s="15">
        <v>19</v>
      </c>
      <c r="P9" s="15">
        <v>8</v>
      </c>
      <c r="Q9" s="16" t="s">
        <v>15</v>
      </c>
      <c r="R9" s="11">
        <v>41</v>
      </c>
      <c r="S9" s="15">
        <v>25</v>
      </c>
      <c r="T9" s="15">
        <f t="shared" ref="T9:T23" si="12">R9-S9</f>
        <v>16</v>
      </c>
      <c r="U9" s="16" t="s">
        <v>15</v>
      </c>
      <c r="V9" s="11">
        <v>69</v>
      </c>
      <c r="W9" s="15">
        <v>45</v>
      </c>
      <c r="X9" s="15">
        <v>24</v>
      </c>
      <c r="Y9" s="16" t="s">
        <v>15</v>
      </c>
      <c r="Z9" s="11">
        <v>75</v>
      </c>
      <c r="AA9" s="15">
        <v>56</v>
      </c>
      <c r="AB9" s="15">
        <f t="shared" si="0"/>
        <v>19</v>
      </c>
      <c r="AC9" s="16" t="s">
        <v>15</v>
      </c>
      <c r="AD9" s="11">
        <v>99</v>
      </c>
      <c r="AE9" s="15">
        <v>66</v>
      </c>
      <c r="AF9" s="15">
        <v>33</v>
      </c>
      <c r="AG9" s="16" t="s">
        <v>15</v>
      </c>
      <c r="AH9" s="11">
        <v>83</v>
      </c>
      <c r="AI9" s="15">
        <v>57</v>
      </c>
      <c r="AJ9" s="15">
        <f t="shared" si="10"/>
        <v>26</v>
      </c>
      <c r="AK9" s="16" t="s">
        <v>15</v>
      </c>
      <c r="AL9" s="11">
        <v>81</v>
      </c>
      <c r="AM9" s="15">
        <v>54</v>
      </c>
      <c r="AN9" s="15">
        <f t="shared" si="1"/>
        <v>27</v>
      </c>
      <c r="AO9" s="16" t="s">
        <v>15</v>
      </c>
      <c r="AP9" s="11">
        <v>78</v>
      </c>
      <c r="AQ9" s="15">
        <v>55</v>
      </c>
      <c r="AR9" s="15">
        <f t="shared" si="2"/>
        <v>23</v>
      </c>
      <c r="AS9" s="16" t="s">
        <v>15</v>
      </c>
      <c r="AT9" s="11">
        <v>45</v>
      </c>
      <c r="AU9" s="15">
        <v>28</v>
      </c>
      <c r="AV9" s="15">
        <f t="shared" si="3"/>
        <v>17</v>
      </c>
      <c r="AW9" s="17" t="s">
        <v>15</v>
      </c>
      <c r="AX9" s="18">
        <v>58</v>
      </c>
      <c r="AY9" s="15">
        <v>38</v>
      </c>
      <c r="AZ9" s="15">
        <v>20</v>
      </c>
      <c r="BA9" s="17" t="s">
        <v>16</v>
      </c>
      <c r="BB9" s="18">
        <v>56</v>
      </c>
      <c r="BC9" s="15">
        <f>+BB9-BD9</f>
        <v>47</v>
      </c>
      <c r="BD9" s="15">
        <f>4+5</f>
        <v>9</v>
      </c>
      <c r="BE9" s="17" t="s">
        <v>15</v>
      </c>
      <c r="BF9" s="67">
        <v>86</v>
      </c>
      <c r="BG9" s="19">
        <v>69</v>
      </c>
      <c r="BH9" s="19">
        <v>17</v>
      </c>
      <c r="BI9" s="56" t="s">
        <v>15</v>
      </c>
      <c r="BJ9" s="55">
        <f t="shared" si="4"/>
        <v>72</v>
      </c>
      <c r="BK9" s="19">
        <v>58</v>
      </c>
      <c r="BL9" s="19">
        <v>14</v>
      </c>
      <c r="BM9" s="56" t="s">
        <v>15</v>
      </c>
      <c r="BN9" s="55">
        <f t="shared" si="5"/>
        <v>84</v>
      </c>
      <c r="BO9" s="19">
        <v>74</v>
      </c>
      <c r="BP9" s="19">
        <v>10</v>
      </c>
      <c r="BQ9" s="56" t="s">
        <v>15</v>
      </c>
      <c r="BR9" s="73">
        <f>BS9+BT9</f>
        <v>98</v>
      </c>
      <c r="BS9" s="74">
        <v>77</v>
      </c>
      <c r="BT9" s="74">
        <v>21</v>
      </c>
      <c r="BU9" s="71" t="s">
        <v>15</v>
      </c>
      <c r="BV9" s="62">
        <f t="shared" si="6"/>
        <v>109</v>
      </c>
      <c r="BW9" s="15">
        <v>81</v>
      </c>
      <c r="BX9" s="15">
        <v>28</v>
      </c>
      <c r="BY9" s="71" t="s">
        <v>15</v>
      </c>
      <c r="BZ9" s="11">
        <f t="shared" si="7"/>
        <v>132</v>
      </c>
      <c r="CA9" s="15">
        <f>55+48</f>
        <v>103</v>
      </c>
      <c r="CB9" s="15">
        <v>29</v>
      </c>
      <c r="CC9" s="71" t="s">
        <v>15</v>
      </c>
      <c r="CD9" s="81">
        <f t="shared" si="8"/>
        <v>132</v>
      </c>
      <c r="CE9" s="15">
        <v>109</v>
      </c>
      <c r="CF9" s="15">
        <v>23</v>
      </c>
      <c r="CG9" s="71" t="s">
        <v>15</v>
      </c>
      <c r="CH9" s="81">
        <f t="shared" si="9"/>
        <v>162</v>
      </c>
      <c r="CI9" s="68">
        <v>129</v>
      </c>
      <c r="CJ9" s="68">
        <v>33</v>
      </c>
      <c r="CK9" s="71" t="s">
        <v>15</v>
      </c>
      <c r="CL9" s="11">
        <v>176</v>
      </c>
      <c r="CM9" s="15">
        <v>138</v>
      </c>
      <c r="CN9" s="15">
        <v>38</v>
      </c>
      <c r="CO9" s="71" t="s">
        <v>15</v>
      </c>
      <c r="CP9" s="11">
        <v>149</v>
      </c>
      <c r="CQ9" s="15">
        <v>117</v>
      </c>
      <c r="CR9" s="15">
        <v>32</v>
      </c>
      <c r="CS9" s="71" t="s">
        <v>15</v>
      </c>
    </row>
    <row r="10" spans="1:97" x14ac:dyDescent="0.25">
      <c r="A10" s="66" t="s">
        <v>17</v>
      </c>
      <c r="B10" s="11">
        <v>0</v>
      </c>
      <c r="C10" s="15">
        <v>0</v>
      </c>
      <c r="D10" s="15">
        <v>0</v>
      </c>
      <c r="E10" s="16" t="s">
        <v>18</v>
      </c>
      <c r="F10" s="11">
        <v>0</v>
      </c>
      <c r="G10" s="15">
        <v>0</v>
      </c>
      <c r="H10" s="15">
        <v>0</v>
      </c>
      <c r="I10" s="16" t="s">
        <v>18</v>
      </c>
      <c r="J10" s="11">
        <v>0</v>
      </c>
      <c r="K10" s="15">
        <v>0</v>
      </c>
      <c r="L10" s="15">
        <v>0</v>
      </c>
      <c r="M10" s="16" t="s">
        <v>18</v>
      </c>
      <c r="N10" s="11">
        <v>0</v>
      </c>
      <c r="O10" s="15">
        <v>0</v>
      </c>
      <c r="P10" s="15">
        <v>0</v>
      </c>
      <c r="Q10" s="16" t="s">
        <v>18</v>
      </c>
      <c r="R10" s="11">
        <v>0</v>
      </c>
      <c r="S10" s="15">
        <v>0</v>
      </c>
      <c r="T10" s="15">
        <f t="shared" si="12"/>
        <v>0</v>
      </c>
      <c r="U10" s="16" t="s">
        <v>18</v>
      </c>
      <c r="V10" s="11">
        <v>0</v>
      </c>
      <c r="W10" s="15">
        <v>0</v>
      </c>
      <c r="X10" s="15">
        <v>0</v>
      </c>
      <c r="Y10" s="16" t="s">
        <v>18</v>
      </c>
      <c r="Z10" s="11">
        <v>0</v>
      </c>
      <c r="AA10" s="15">
        <v>0</v>
      </c>
      <c r="AB10" s="15">
        <f t="shared" si="0"/>
        <v>0</v>
      </c>
      <c r="AC10" s="16" t="s">
        <v>18</v>
      </c>
      <c r="AD10" s="11">
        <v>0</v>
      </c>
      <c r="AE10" s="15">
        <v>0</v>
      </c>
      <c r="AF10" s="15">
        <v>0</v>
      </c>
      <c r="AG10" s="16" t="s">
        <v>18</v>
      </c>
      <c r="AH10" s="11">
        <v>0</v>
      </c>
      <c r="AI10" s="15">
        <v>0</v>
      </c>
      <c r="AJ10" s="15">
        <f t="shared" si="10"/>
        <v>0</v>
      </c>
      <c r="AK10" s="16" t="s">
        <v>18</v>
      </c>
      <c r="AL10" s="11">
        <v>0</v>
      </c>
      <c r="AM10" s="15">
        <v>0</v>
      </c>
      <c r="AN10" s="15">
        <f t="shared" si="1"/>
        <v>0</v>
      </c>
      <c r="AO10" s="16" t="s">
        <v>18</v>
      </c>
      <c r="AP10" s="11">
        <v>0</v>
      </c>
      <c r="AQ10" s="15">
        <v>0</v>
      </c>
      <c r="AR10" s="15">
        <f t="shared" si="2"/>
        <v>0</v>
      </c>
      <c r="AS10" s="16" t="s">
        <v>18</v>
      </c>
      <c r="AT10" s="11">
        <v>0</v>
      </c>
      <c r="AU10" s="15">
        <v>0</v>
      </c>
      <c r="AV10" s="15">
        <f t="shared" si="3"/>
        <v>0</v>
      </c>
      <c r="AW10" s="17" t="s">
        <v>18</v>
      </c>
      <c r="AX10" s="18">
        <v>0</v>
      </c>
      <c r="AY10" s="15">
        <v>0</v>
      </c>
      <c r="AZ10" s="15">
        <v>0</v>
      </c>
      <c r="BA10" s="17" t="s">
        <v>19</v>
      </c>
      <c r="BB10" s="18">
        <v>0</v>
      </c>
      <c r="BC10" s="15">
        <v>0</v>
      </c>
      <c r="BD10" s="15">
        <v>0</v>
      </c>
      <c r="BE10" s="17" t="s">
        <v>18</v>
      </c>
      <c r="BF10" s="67">
        <f>BG10+BH10</f>
        <v>0</v>
      </c>
      <c r="BG10" s="19">
        <v>0</v>
      </c>
      <c r="BH10" s="19">
        <v>0</v>
      </c>
      <c r="BI10" s="56" t="s">
        <v>18</v>
      </c>
      <c r="BJ10" s="55">
        <f t="shared" si="4"/>
        <v>0</v>
      </c>
      <c r="BK10" s="19">
        <v>0</v>
      </c>
      <c r="BL10" s="19">
        <v>0</v>
      </c>
      <c r="BM10" s="56" t="s">
        <v>18</v>
      </c>
      <c r="BN10" s="55">
        <f t="shared" si="5"/>
        <v>2</v>
      </c>
      <c r="BO10" s="19">
        <v>1</v>
      </c>
      <c r="BP10" s="19">
        <v>1</v>
      </c>
      <c r="BQ10" s="56" t="s">
        <v>18</v>
      </c>
      <c r="BR10" s="73">
        <v>5</v>
      </c>
      <c r="BS10" s="76">
        <v>4</v>
      </c>
      <c r="BT10" s="76">
        <v>1</v>
      </c>
      <c r="BU10" s="56" t="s">
        <v>18</v>
      </c>
      <c r="BV10" s="62">
        <f t="shared" si="6"/>
        <v>6</v>
      </c>
      <c r="BW10" s="15">
        <v>5</v>
      </c>
      <c r="BX10" s="15">
        <v>1</v>
      </c>
      <c r="BY10" s="56" t="s">
        <v>18</v>
      </c>
      <c r="BZ10" s="11">
        <f t="shared" si="7"/>
        <v>6</v>
      </c>
      <c r="CA10" s="15">
        <v>5</v>
      </c>
      <c r="CB10" s="15">
        <v>1</v>
      </c>
      <c r="CC10" s="56" t="s">
        <v>18</v>
      </c>
      <c r="CD10" s="81">
        <f t="shared" si="8"/>
        <v>9</v>
      </c>
      <c r="CE10" s="15">
        <v>7</v>
      </c>
      <c r="CF10" s="15">
        <v>2</v>
      </c>
      <c r="CG10" s="56" t="s">
        <v>18</v>
      </c>
      <c r="CH10" s="81">
        <f t="shared" si="9"/>
        <v>9</v>
      </c>
      <c r="CI10" s="68">
        <v>6</v>
      </c>
      <c r="CJ10" s="68">
        <v>3</v>
      </c>
      <c r="CK10" s="56" t="s">
        <v>18</v>
      </c>
      <c r="CL10" s="11">
        <v>5</v>
      </c>
      <c r="CM10" s="15">
        <v>3</v>
      </c>
      <c r="CN10" s="15">
        <v>2</v>
      </c>
      <c r="CO10" s="56" t="s">
        <v>18</v>
      </c>
      <c r="CP10" s="11">
        <v>5</v>
      </c>
      <c r="CQ10" s="15">
        <v>3</v>
      </c>
      <c r="CR10" s="15">
        <v>2</v>
      </c>
      <c r="CS10" s="56" t="s">
        <v>18</v>
      </c>
    </row>
    <row r="11" spans="1:97" x14ac:dyDescent="0.25">
      <c r="A11" s="66" t="s">
        <v>20</v>
      </c>
      <c r="B11" s="11">
        <v>0</v>
      </c>
      <c r="C11" s="15">
        <v>0</v>
      </c>
      <c r="D11" s="15">
        <v>0</v>
      </c>
      <c r="E11" s="16" t="s">
        <v>21</v>
      </c>
      <c r="F11" s="11">
        <v>0</v>
      </c>
      <c r="G11" s="15">
        <v>0</v>
      </c>
      <c r="H11" s="15">
        <v>0</v>
      </c>
      <c r="I11" s="16" t="s">
        <v>21</v>
      </c>
      <c r="J11" s="11">
        <v>0</v>
      </c>
      <c r="K11" s="15">
        <v>0</v>
      </c>
      <c r="L11" s="15">
        <v>0</v>
      </c>
      <c r="M11" s="16" t="s">
        <v>21</v>
      </c>
      <c r="N11" s="11">
        <v>0</v>
      </c>
      <c r="O11" s="15">
        <v>0</v>
      </c>
      <c r="P11" s="15">
        <v>0</v>
      </c>
      <c r="Q11" s="16" t="s">
        <v>21</v>
      </c>
      <c r="R11" s="11">
        <v>3</v>
      </c>
      <c r="S11" s="15">
        <v>0</v>
      </c>
      <c r="T11" s="15">
        <f t="shared" si="12"/>
        <v>3</v>
      </c>
      <c r="U11" s="16" t="s">
        <v>21</v>
      </c>
      <c r="V11" s="11">
        <v>11</v>
      </c>
      <c r="W11" s="15">
        <v>2</v>
      </c>
      <c r="X11" s="15">
        <v>9</v>
      </c>
      <c r="Y11" s="16" t="s">
        <v>21</v>
      </c>
      <c r="Z11" s="11">
        <v>81</v>
      </c>
      <c r="AA11" s="15">
        <v>10</v>
      </c>
      <c r="AB11" s="15">
        <f t="shared" si="0"/>
        <v>71</v>
      </c>
      <c r="AC11" s="16" t="s">
        <v>21</v>
      </c>
      <c r="AD11" s="11">
        <v>97</v>
      </c>
      <c r="AE11" s="15">
        <v>14</v>
      </c>
      <c r="AF11" s="15">
        <v>83</v>
      </c>
      <c r="AG11" s="16" t="s">
        <v>21</v>
      </c>
      <c r="AH11" s="11">
        <v>113</v>
      </c>
      <c r="AI11" s="15">
        <v>14</v>
      </c>
      <c r="AJ11" s="15">
        <f t="shared" si="10"/>
        <v>99</v>
      </c>
      <c r="AK11" s="16" t="s">
        <v>21</v>
      </c>
      <c r="AL11" s="11">
        <v>110</v>
      </c>
      <c r="AM11" s="15">
        <v>10</v>
      </c>
      <c r="AN11" s="15">
        <f t="shared" si="1"/>
        <v>100</v>
      </c>
      <c r="AO11" s="16" t="s">
        <v>21</v>
      </c>
      <c r="AP11" s="11">
        <v>92</v>
      </c>
      <c r="AQ11" s="15">
        <v>9</v>
      </c>
      <c r="AR11" s="15">
        <f t="shared" si="2"/>
        <v>83</v>
      </c>
      <c r="AS11" s="16" t="s">
        <v>21</v>
      </c>
      <c r="AT11" s="11">
        <v>64</v>
      </c>
      <c r="AU11" s="15">
        <v>4</v>
      </c>
      <c r="AV11" s="15">
        <f t="shared" si="3"/>
        <v>60</v>
      </c>
      <c r="AW11" s="17" t="s">
        <v>21</v>
      </c>
      <c r="AX11" s="18">
        <v>65</v>
      </c>
      <c r="AY11" s="15">
        <v>0</v>
      </c>
      <c r="AZ11" s="15">
        <v>65</v>
      </c>
      <c r="BA11" s="17" t="s">
        <v>22</v>
      </c>
      <c r="BB11" s="18">
        <v>98</v>
      </c>
      <c r="BC11" s="15">
        <v>19</v>
      </c>
      <c r="BD11" s="15">
        <f>+BB11-BC11</f>
        <v>79</v>
      </c>
      <c r="BE11" s="17" t="s">
        <v>21</v>
      </c>
      <c r="BF11" s="67">
        <v>128</v>
      </c>
      <c r="BG11" s="19">
        <v>21</v>
      </c>
      <c r="BH11" s="19">
        <v>107</v>
      </c>
      <c r="BI11" s="56" t="s">
        <v>21</v>
      </c>
      <c r="BJ11" s="55">
        <f t="shared" si="4"/>
        <v>102</v>
      </c>
      <c r="BK11" s="19">
        <v>19</v>
      </c>
      <c r="BL11" s="19">
        <v>83</v>
      </c>
      <c r="BM11" s="56" t="s">
        <v>21</v>
      </c>
      <c r="BN11" s="55">
        <f t="shared" si="5"/>
        <v>130</v>
      </c>
      <c r="BO11" s="19">
        <f>12+1+1+2+1+0+1</f>
        <v>18</v>
      </c>
      <c r="BP11" s="19">
        <f>24+2+12+38+23+9+4</f>
        <v>112</v>
      </c>
      <c r="BQ11" s="56" t="s">
        <v>21</v>
      </c>
      <c r="BR11" s="73">
        <v>140</v>
      </c>
      <c r="BS11" s="74">
        <v>18</v>
      </c>
      <c r="BT11" s="74">
        <v>122</v>
      </c>
      <c r="BU11" s="56" t="s">
        <v>21</v>
      </c>
      <c r="BV11" s="62">
        <f t="shared" si="6"/>
        <v>133</v>
      </c>
      <c r="BW11" s="15">
        <v>13</v>
      </c>
      <c r="BX11" s="15">
        <v>120</v>
      </c>
      <c r="BY11" s="56" t="s">
        <v>21</v>
      </c>
      <c r="BZ11" s="11">
        <f t="shared" si="7"/>
        <v>163</v>
      </c>
      <c r="CA11" s="15">
        <v>16</v>
      </c>
      <c r="CB11" s="15">
        <v>147</v>
      </c>
      <c r="CC11" s="56" t="s">
        <v>21</v>
      </c>
      <c r="CD11" s="81">
        <f t="shared" si="8"/>
        <v>280</v>
      </c>
      <c r="CE11" s="15">
        <v>28</v>
      </c>
      <c r="CF11" s="15">
        <v>252</v>
      </c>
      <c r="CG11" s="56" t="s">
        <v>21</v>
      </c>
      <c r="CH11" s="81">
        <f t="shared" si="9"/>
        <v>216</v>
      </c>
      <c r="CI11" s="68">
        <v>25</v>
      </c>
      <c r="CJ11" s="68">
        <v>191</v>
      </c>
      <c r="CK11" s="56" t="s">
        <v>21</v>
      </c>
      <c r="CL11" s="11">
        <v>226</v>
      </c>
      <c r="CM11" s="15">
        <v>28</v>
      </c>
      <c r="CN11" s="15">
        <v>198</v>
      </c>
      <c r="CO11" s="56" t="s">
        <v>21</v>
      </c>
      <c r="CP11" s="11">
        <v>239</v>
      </c>
      <c r="CQ11" s="15">
        <v>31</v>
      </c>
      <c r="CR11" s="15">
        <v>208</v>
      </c>
      <c r="CS11" s="56" t="s">
        <v>21</v>
      </c>
    </row>
    <row r="12" spans="1:97" x14ac:dyDescent="0.25">
      <c r="A12" s="66" t="s">
        <v>23</v>
      </c>
      <c r="B12" s="11">
        <v>0</v>
      </c>
      <c r="C12" s="15">
        <v>0</v>
      </c>
      <c r="D12" s="15">
        <v>0</v>
      </c>
      <c r="E12" s="16" t="s">
        <v>24</v>
      </c>
      <c r="F12" s="11">
        <v>0</v>
      </c>
      <c r="G12" s="15">
        <v>0</v>
      </c>
      <c r="H12" s="15">
        <v>0</v>
      </c>
      <c r="I12" s="16" t="s">
        <v>24</v>
      </c>
      <c r="J12" s="11">
        <v>0</v>
      </c>
      <c r="K12" s="15">
        <v>0</v>
      </c>
      <c r="L12" s="15">
        <v>0</v>
      </c>
      <c r="M12" s="16" t="s">
        <v>24</v>
      </c>
      <c r="N12" s="11">
        <v>0</v>
      </c>
      <c r="O12" s="15">
        <v>0</v>
      </c>
      <c r="P12" s="15">
        <v>0</v>
      </c>
      <c r="Q12" s="16" t="s">
        <v>24</v>
      </c>
      <c r="R12" s="11">
        <v>0</v>
      </c>
      <c r="S12" s="15">
        <v>0</v>
      </c>
      <c r="T12" s="15">
        <f t="shared" si="12"/>
        <v>0</v>
      </c>
      <c r="U12" s="16" t="s">
        <v>24</v>
      </c>
      <c r="V12" s="11">
        <v>0</v>
      </c>
      <c r="W12" s="15">
        <v>0</v>
      </c>
      <c r="X12" s="15">
        <v>0</v>
      </c>
      <c r="Y12" s="16" t="s">
        <v>24</v>
      </c>
      <c r="Z12" s="11">
        <v>0</v>
      </c>
      <c r="AA12" s="15">
        <v>0</v>
      </c>
      <c r="AB12" s="15">
        <f t="shared" si="0"/>
        <v>0</v>
      </c>
      <c r="AC12" s="16" t="s">
        <v>24</v>
      </c>
      <c r="AD12" s="11">
        <v>0</v>
      </c>
      <c r="AE12" s="15">
        <v>0</v>
      </c>
      <c r="AF12" s="15">
        <v>0</v>
      </c>
      <c r="AG12" s="16" t="s">
        <v>24</v>
      </c>
      <c r="AH12" s="11">
        <v>0</v>
      </c>
      <c r="AI12" s="15">
        <v>0</v>
      </c>
      <c r="AJ12" s="15">
        <f t="shared" si="10"/>
        <v>0</v>
      </c>
      <c r="AK12" s="16" t="s">
        <v>24</v>
      </c>
      <c r="AL12" s="11">
        <v>0</v>
      </c>
      <c r="AM12" s="15">
        <v>0</v>
      </c>
      <c r="AN12" s="15">
        <f t="shared" si="1"/>
        <v>0</v>
      </c>
      <c r="AO12" s="16" t="s">
        <v>24</v>
      </c>
      <c r="AP12" s="11">
        <v>0</v>
      </c>
      <c r="AQ12" s="15">
        <v>0</v>
      </c>
      <c r="AR12" s="15">
        <f t="shared" si="2"/>
        <v>0</v>
      </c>
      <c r="AS12" s="16" t="s">
        <v>24</v>
      </c>
      <c r="AT12" s="11">
        <v>0</v>
      </c>
      <c r="AU12" s="15">
        <v>0</v>
      </c>
      <c r="AV12" s="15">
        <f t="shared" si="3"/>
        <v>0</v>
      </c>
      <c r="AW12" s="17" t="s">
        <v>24</v>
      </c>
      <c r="AX12" s="18">
        <v>0</v>
      </c>
      <c r="AY12" s="15">
        <v>0</v>
      </c>
      <c r="AZ12" s="15">
        <v>0</v>
      </c>
      <c r="BA12" s="17" t="s">
        <v>22</v>
      </c>
      <c r="BB12" s="18">
        <v>0</v>
      </c>
      <c r="BC12" s="15">
        <v>0</v>
      </c>
      <c r="BD12" s="15">
        <v>0</v>
      </c>
      <c r="BE12" s="17" t="s">
        <v>24</v>
      </c>
      <c r="BF12" s="67">
        <f>BG12+BH12</f>
        <v>0</v>
      </c>
      <c r="BG12" s="19">
        <v>0</v>
      </c>
      <c r="BH12" s="19">
        <v>0</v>
      </c>
      <c r="BI12" s="56" t="s">
        <v>24</v>
      </c>
      <c r="BJ12" s="55">
        <f t="shared" si="4"/>
        <v>0</v>
      </c>
      <c r="BK12" s="19">
        <v>0</v>
      </c>
      <c r="BL12" s="19">
        <v>0</v>
      </c>
      <c r="BM12" s="56" t="s">
        <v>24</v>
      </c>
      <c r="BN12" s="55">
        <f t="shared" si="5"/>
        <v>0</v>
      </c>
      <c r="BO12" s="19">
        <v>0</v>
      </c>
      <c r="BP12" s="19">
        <v>0</v>
      </c>
      <c r="BQ12" s="56" t="s">
        <v>24</v>
      </c>
      <c r="BR12" s="73">
        <f t="shared" si="11"/>
        <v>0</v>
      </c>
      <c r="BS12" s="74">
        <v>0</v>
      </c>
      <c r="BT12" s="74">
        <v>0</v>
      </c>
      <c r="BU12" s="56" t="s">
        <v>24</v>
      </c>
      <c r="BV12" s="62">
        <f t="shared" si="6"/>
        <v>0</v>
      </c>
      <c r="BW12" s="15">
        <v>0</v>
      </c>
      <c r="BX12" s="15">
        <v>0</v>
      </c>
      <c r="BY12" s="56" t="s">
        <v>24</v>
      </c>
      <c r="BZ12" s="11">
        <f t="shared" si="7"/>
        <v>0</v>
      </c>
      <c r="CA12" s="15">
        <v>0</v>
      </c>
      <c r="CB12" s="15">
        <v>0</v>
      </c>
      <c r="CC12" s="56" t="s">
        <v>24</v>
      </c>
      <c r="CD12" s="81">
        <f t="shared" si="8"/>
        <v>0</v>
      </c>
      <c r="CE12" s="15">
        <v>0</v>
      </c>
      <c r="CF12" s="15">
        <v>0</v>
      </c>
      <c r="CG12" s="56" t="s">
        <v>24</v>
      </c>
      <c r="CH12" s="81">
        <f t="shared" si="9"/>
        <v>0</v>
      </c>
      <c r="CI12" s="68">
        <v>0</v>
      </c>
      <c r="CJ12" s="68">
        <v>0</v>
      </c>
      <c r="CK12" s="56" t="s">
        <v>24</v>
      </c>
      <c r="CL12" s="11">
        <f t="shared" ref="CL12:CL21" si="13">CM12+CN12</f>
        <v>0</v>
      </c>
      <c r="CM12" s="15">
        <v>0</v>
      </c>
      <c r="CN12" s="15">
        <v>0</v>
      </c>
      <c r="CO12" s="56" t="s">
        <v>24</v>
      </c>
      <c r="CP12" s="11">
        <f t="shared" ref="CP12:CP23" si="14">CQ12+CR12</f>
        <v>0</v>
      </c>
      <c r="CQ12" s="15">
        <v>0</v>
      </c>
      <c r="CR12" s="15">
        <v>0</v>
      </c>
      <c r="CS12" s="56" t="s">
        <v>24</v>
      </c>
    </row>
    <row r="13" spans="1:97" x14ac:dyDescent="0.25">
      <c r="A13" s="66" t="s">
        <v>25</v>
      </c>
      <c r="B13" s="11">
        <v>0</v>
      </c>
      <c r="C13" s="15">
        <v>0</v>
      </c>
      <c r="D13" s="15">
        <v>0</v>
      </c>
      <c r="E13" s="16" t="s">
        <v>24</v>
      </c>
      <c r="F13" s="11">
        <v>0</v>
      </c>
      <c r="G13" s="15">
        <v>0</v>
      </c>
      <c r="H13" s="15">
        <v>0</v>
      </c>
      <c r="I13" s="16" t="s">
        <v>24</v>
      </c>
      <c r="J13" s="11">
        <v>0</v>
      </c>
      <c r="K13" s="15">
        <v>0</v>
      </c>
      <c r="L13" s="15">
        <v>0</v>
      </c>
      <c r="M13" s="16" t="s">
        <v>24</v>
      </c>
      <c r="N13" s="11">
        <v>0</v>
      </c>
      <c r="O13" s="15">
        <v>0</v>
      </c>
      <c r="P13" s="15">
        <v>0</v>
      </c>
      <c r="Q13" s="16" t="s">
        <v>24</v>
      </c>
      <c r="R13" s="11">
        <v>39</v>
      </c>
      <c r="S13" s="15">
        <v>7</v>
      </c>
      <c r="T13" s="15">
        <f t="shared" si="12"/>
        <v>32</v>
      </c>
      <c r="U13" s="16" t="s">
        <v>24</v>
      </c>
      <c r="V13" s="11">
        <v>54</v>
      </c>
      <c r="W13" s="15">
        <v>13</v>
      </c>
      <c r="X13" s="15">
        <v>41</v>
      </c>
      <c r="Y13" s="16" t="s">
        <v>24</v>
      </c>
      <c r="Z13" s="11">
        <v>80</v>
      </c>
      <c r="AA13" s="15">
        <v>17</v>
      </c>
      <c r="AB13" s="15">
        <f t="shared" si="0"/>
        <v>63</v>
      </c>
      <c r="AC13" s="16" t="s">
        <v>24</v>
      </c>
      <c r="AD13" s="11">
        <v>85</v>
      </c>
      <c r="AE13" s="15">
        <v>18</v>
      </c>
      <c r="AF13" s="15">
        <v>67</v>
      </c>
      <c r="AG13" s="16" t="s">
        <v>24</v>
      </c>
      <c r="AH13" s="11">
        <v>89</v>
      </c>
      <c r="AI13" s="15">
        <v>19</v>
      </c>
      <c r="AJ13" s="15">
        <f t="shared" si="10"/>
        <v>70</v>
      </c>
      <c r="AK13" s="16" t="s">
        <v>24</v>
      </c>
      <c r="AL13" s="11">
        <v>101</v>
      </c>
      <c r="AM13" s="15">
        <v>26</v>
      </c>
      <c r="AN13" s="15">
        <f t="shared" si="1"/>
        <v>75</v>
      </c>
      <c r="AO13" s="16" t="s">
        <v>24</v>
      </c>
      <c r="AP13" s="11">
        <v>99</v>
      </c>
      <c r="AQ13" s="15">
        <v>23</v>
      </c>
      <c r="AR13" s="15">
        <f t="shared" si="2"/>
        <v>76</v>
      </c>
      <c r="AS13" s="16" t="s">
        <v>24</v>
      </c>
      <c r="AT13" s="11">
        <v>44</v>
      </c>
      <c r="AU13" s="15">
        <v>10</v>
      </c>
      <c r="AV13" s="15">
        <f t="shared" si="3"/>
        <v>34</v>
      </c>
      <c r="AW13" s="17" t="s">
        <v>24</v>
      </c>
      <c r="AX13" s="18">
        <v>76</v>
      </c>
      <c r="AY13" s="15">
        <v>20</v>
      </c>
      <c r="AZ13" s="15">
        <v>56</v>
      </c>
      <c r="BA13" s="17" t="s">
        <v>22</v>
      </c>
      <c r="BB13" s="18">
        <v>80</v>
      </c>
      <c r="BC13" s="15">
        <v>21</v>
      </c>
      <c r="BD13" s="15">
        <f t="shared" ref="BD13:BD14" si="15">+BB13-BC13</f>
        <v>59</v>
      </c>
      <c r="BE13" s="17" t="s">
        <v>24</v>
      </c>
      <c r="BF13" s="67">
        <v>98</v>
      </c>
      <c r="BG13" s="19">
        <v>22</v>
      </c>
      <c r="BH13" s="19">
        <v>76</v>
      </c>
      <c r="BI13" s="56" t="s">
        <v>24</v>
      </c>
      <c r="BJ13" s="55">
        <f t="shared" si="4"/>
        <v>80</v>
      </c>
      <c r="BK13" s="19">
        <v>22</v>
      </c>
      <c r="BL13" s="19">
        <v>58</v>
      </c>
      <c r="BM13" s="56" t="s">
        <v>24</v>
      </c>
      <c r="BN13" s="55">
        <f t="shared" si="5"/>
        <v>95</v>
      </c>
      <c r="BO13" s="19">
        <f>6+5+12</f>
        <v>23</v>
      </c>
      <c r="BP13" s="19">
        <f>43+8+21</f>
        <v>72</v>
      </c>
      <c r="BQ13" s="56" t="s">
        <v>24</v>
      </c>
      <c r="BR13" s="73">
        <v>93</v>
      </c>
      <c r="BS13" s="74">
        <v>23</v>
      </c>
      <c r="BT13" s="74">
        <v>70</v>
      </c>
      <c r="BU13" s="56" t="s">
        <v>24</v>
      </c>
      <c r="BV13" s="62">
        <f t="shared" si="6"/>
        <v>131</v>
      </c>
      <c r="BW13" s="15">
        <v>31</v>
      </c>
      <c r="BX13" s="15">
        <v>100</v>
      </c>
      <c r="BY13" s="56" t="s">
        <v>24</v>
      </c>
      <c r="BZ13" s="11">
        <f t="shared" si="7"/>
        <v>144</v>
      </c>
      <c r="CA13" s="15">
        <v>37</v>
      </c>
      <c r="CB13" s="15">
        <v>107</v>
      </c>
      <c r="CC13" s="56" t="s">
        <v>24</v>
      </c>
      <c r="CD13" s="81">
        <f t="shared" si="8"/>
        <v>146</v>
      </c>
      <c r="CE13" s="15">
        <v>41</v>
      </c>
      <c r="CF13" s="15">
        <v>105</v>
      </c>
      <c r="CG13" s="56" t="s">
        <v>24</v>
      </c>
      <c r="CH13" s="81">
        <f t="shared" si="9"/>
        <v>112</v>
      </c>
      <c r="CI13" s="68">
        <v>30</v>
      </c>
      <c r="CJ13" s="68">
        <v>82</v>
      </c>
      <c r="CK13" s="56" t="s">
        <v>24</v>
      </c>
      <c r="CL13" s="11">
        <v>100</v>
      </c>
      <c r="CM13" s="15">
        <v>27</v>
      </c>
      <c r="CN13" s="15">
        <v>73</v>
      </c>
      <c r="CO13" s="56" t="s">
        <v>24</v>
      </c>
      <c r="CP13" s="11">
        <v>90</v>
      </c>
      <c r="CQ13" s="15">
        <v>23</v>
      </c>
      <c r="CR13" s="15">
        <v>67</v>
      </c>
      <c r="CS13" s="56" t="s">
        <v>24</v>
      </c>
    </row>
    <row r="14" spans="1:97" x14ac:dyDescent="0.25">
      <c r="A14" s="14" t="s">
        <v>26</v>
      </c>
      <c r="B14" s="11">
        <v>5</v>
      </c>
      <c r="C14" s="15">
        <v>2</v>
      </c>
      <c r="D14" s="15">
        <v>3</v>
      </c>
      <c r="E14" s="16" t="s">
        <v>27</v>
      </c>
      <c r="F14" s="11">
        <v>11</v>
      </c>
      <c r="G14" s="15">
        <v>5</v>
      </c>
      <c r="H14" s="15">
        <v>6</v>
      </c>
      <c r="I14" s="16" t="s">
        <v>27</v>
      </c>
      <c r="J14" s="11">
        <v>11</v>
      </c>
      <c r="K14" s="15">
        <v>6</v>
      </c>
      <c r="L14" s="15">
        <v>5</v>
      </c>
      <c r="M14" s="16" t="s">
        <v>27</v>
      </c>
      <c r="N14" s="11">
        <v>10</v>
      </c>
      <c r="O14" s="15">
        <v>6</v>
      </c>
      <c r="P14" s="15">
        <v>4</v>
      </c>
      <c r="Q14" s="16" t="s">
        <v>27</v>
      </c>
      <c r="R14" s="11">
        <v>13</v>
      </c>
      <c r="S14" s="15">
        <v>5</v>
      </c>
      <c r="T14" s="15">
        <f t="shared" si="12"/>
        <v>8</v>
      </c>
      <c r="U14" s="16" t="s">
        <v>27</v>
      </c>
      <c r="V14" s="11">
        <v>15</v>
      </c>
      <c r="W14" s="15">
        <v>5</v>
      </c>
      <c r="X14" s="15">
        <v>10</v>
      </c>
      <c r="Y14" s="16" t="s">
        <v>27</v>
      </c>
      <c r="Z14" s="11">
        <v>18</v>
      </c>
      <c r="AA14" s="15">
        <v>5</v>
      </c>
      <c r="AB14" s="15">
        <f t="shared" si="0"/>
        <v>13</v>
      </c>
      <c r="AC14" s="16" t="s">
        <v>27</v>
      </c>
      <c r="AD14" s="11">
        <v>15</v>
      </c>
      <c r="AE14" s="15">
        <v>4</v>
      </c>
      <c r="AF14" s="15">
        <v>11</v>
      </c>
      <c r="AG14" s="16" t="s">
        <v>27</v>
      </c>
      <c r="AH14" s="11">
        <v>18</v>
      </c>
      <c r="AI14" s="15">
        <v>5</v>
      </c>
      <c r="AJ14" s="15">
        <f t="shared" si="10"/>
        <v>13</v>
      </c>
      <c r="AK14" s="16" t="s">
        <v>27</v>
      </c>
      <c r="AL14" s="11">
        <v>15</v>
      </c>
      <c r="AM14" s="15">
        <v>8</v>
      </c>
      <c r="AN14" s="15">
        <f t="shared" si="1"/>
        <v>7</v>
      </c>
      <c r="AO14" s="16" t="s">
        <v>27</v>
      </c>
      <c r="AP14" s="11">
        <v>14</v>
      </c>
      <c r="AQ14" s="15">
        <v>9</v>
      </c>
      <c r="AR14" s="15">
        <f t="shared" si="2"/>
        <v>5</v>
      </c>
      <c r="AS14" s="16" t="s">
        <v>27</v>
      </c>
      <c r="AT14" s="11">
        <v>4</v>
      </c>
      <c r="AU14" s="15">
        <v>3</v>
      </c>
      <c r="AV14" s="15">
        <f t="shared" si="3"/>
        <v>1</v>
      </c>
      <c r="AW14" s="17" t="s">
        <v>27</v>
      </c>
      <c r="AX14" s="18">
        <v>13</v>
      </c>
      <c r="AY14" s="15">
        <v>8</v>
      </c>
      <c r="AZ14" s="15">
        <v>5</v>
      </c>
      <c r="BA14" s="17" t="s">
        <v>28</v>
      </c>
      <c r="BB14" s="18">
        <v>14</v>
      </c>
      <c r="BC14" s="15">
        <v>9</v>
      </c>
      <c r="BD14" s="15">
        <f t="shared" si="15"/>
        <v>5</v>
      </c>
      <c r="BE14" s="17" t="s">
        <v>27</v>
      </c>
      <c r="BF14" s="67">
        <v>17</v>
      </c>
      <c r="BG14" s="19">
        <v>12</v>
      </c>
      <c r="BH14" s="19">
        <v>5</v>
      </c>
      <c r="BI14" s="56" t="s">
        <v>27</v>
      </c>
      <c r="BJ14" s="55">
        <f t="shared" si="4"/>
        <v>4</v>
      </c>
      <c r="BK14" s="19">
        <f>2+1</f>
        <v>3</v>
      </c>
      <c r="BL14" s="19">
        <v>1</v>
      </c>
      <c r="BM14" s="56" t="s">
        <v>27</v>
      </c>
      <c r="BN14" s="55">
        <f t="shared" si="5"/>
        <v>15</v>
      </c>
      <c r="BO14" s="19">
        <v>9</v>
      </c>
      <c r="BP14" s="19">
        <v>6</v>
      </c>
      <c r="BQ14" s="56" t="s">
        <v>27</v>
      </c>
      <c r="BR14" s="73">
        <f t="shared" si="11"/>
        <v>16</v>
      </c>
      <c r="BS14" s="74">
        <v>9</v>
      </c>
      <c r="BT14" s="74">
        <v>7</v>
      </c>
      <c r="BU14" s="56" t="s">
        <v>27</v>
      </c>
      <c r="BV14" s="62">
        <f t="shared" si="6"/>
        <v>13</v>
      </c>
      <c r="BW14" s="15">
        <v>8</v>
      </c>
      <c r="BX14" s="15">
        <v>5</v>
      </c>
      <c r="BY14" s="56" t="s">
        <v>27</v>
      </c>
      <c r="BZ14" s="11">
        <f t="shared" si="7"/>
        <v>11</v>
      </c>
      <c r="CA14" s="15">
        <v>7</v>
      </c>
      <c r="CB14" s="15">
        <v>4</v>
      </c>
      <c r="CC14" s="56" t="s">
        <v>27</v>
      </c>
      <c r="CD14" s="81">
        <f t="shared" si="8"/>
        <v>15</v>
      </c>
      <c r="CE14" s="15">
        <v>8</v>
      </c>
      <c r="CF14" s="15">
        <v>7</v>
      </c>
      <c r="CG14" s="56" t="s">
        <v>27</v>
      </c>
      <c r="CH14" s="81">
        <f t="shared" si="9"/>
        <v>15</v>
      </c>
      <c r="CI14" s="68">
        <v>9</v>
      </c>
      <c r="CJ14" s="68">
        <v>6</v>
      </c>
      <c r="CK14" s="56" t="s">
        <v>27</v>
      </c>
      <c r="CL14" s="11">
        <v>18</v>
      </c>
      <c r="CM14" s="15">
        <v>12</v>
      </c>
      <c r="CN14" s="15">
        <v>6</v>
      </c>
      <c r="CO14" s="56" t="s">
        <v>27</v>
      </c>
      <c r="CP14" s="11">
        <v>9</v>
      </c>
      <c r="CQ14" s="15">
        <v>7</v>
      </c>
      <c r="CR14" s="15">
        <v>2</v>
      </c>
      <c r="CS14" s="56" t="s">
        <v>27</v>
      </c>
    </row>
    <row r="15" spans="1:97" x14ac:dyDescent="0.25">
      <c r="A15" s="14" t="s">
        <v>29</v>
      </c>
      <c r="B15" s="11">
        <v>0</v>
      </c>
      <c r="C15" s="15">
        <v>0</v>
      </c>
      <c r="D15" s="15">
        <v>0</v>
      </c>
      <c r="E15" s="16" t="s">
        <v>21</v>
      </c>
      <c r="F15" s="11">
        <v>0</v>
      </c>
      <c r="G15" s="15">
        <v>0</v>
      </c>
      <c r="H15" s="15">
        <v>0</v>
      </c>
      <c r="I15" s="16" t="s">
        <v>21</v>
      </c>
      <c r="J15" s="11">
        <v>0</v>
      </c>
      <c r="K15" s="15">
        <v>0</v>
      </c>
      <c r="L15" s="15">
        <v>0</v>
      </c>
      <c r="M15" s="16" t="s">
        <v>21</v>
      </c>
      <c r="N15" s="11">
        <v>0</v>
      </c>
      <c r="O15" s="15">
        <v>0</v>
      </c>
      <c r="P15" s="15">
        <v>0</v>
      </c>
      <c r="Q15" s="16" t="s">
        <v>21</v>
      </c>
      <c r="R15" s="11">
        <v>0</v>
      </c>
      <c r="S15" s="15">
        <v>0</v>
      </c>
      <c r="T15" s="15">
        <f t="shared" si="12"/>
        <v>0</v>
      </c>
      <c r="U15" s="16" t="s">
        <v>21</v>
      </c>
      <c r="V15" s="11">
        <v>0</v>
      </c>
      <c r="W15" s="15">
        <v>0</v>
      </c>
      <c r="X15" s="15">
        <v>0</v>
      </c>
      <c r="Y15" s="16" t="s">
        <v>21</v>
      </c>
      <c r="Z15" s="11">
        <v>3</v>
      </c>
      <c r="AA15" s="15">
        <v>0</v>
      </c>
      <c r="AB15" s="15">
        <f t="shared" si="0"/>
        <v>3</v>
      </c>
      <c r="AC15" s="16" t="s">
        <v>21</v>
      </c>
      <c r="AD15" s="11">
        <v>1</v>
      </c>
      <c r="AE15" s="15">
        <v>0</v>
      </c>
      <c r="AF15" s="15">
        <v>1</v>
      </c>
      <c r="AG15" s="16" t="s">
        <v>21</v>
      </c>
      <c r="AH15" s="11">
        <v>8</v>
      </c>
      <c r="AI15" s="15">
        <v>2</v>
      </c>
      <c r="AJ15" s="15">
        <f t="shared" si="10"/>
        <v>6</v>
      </c>
      <c r="AK15" s="16" t="s">
        <v>21</v>
      </c>
      <c r="AL15" s="11">
        <v>6</v>
      </c>
      <c r="AM15" s="15">
        <v>1</v>
      </c>
      <c r="AN15" s="15">
        <f t="shared" si="1"/>
        <v>5</v>
      </c>
      <c r="AO15" s="16" t="s">
        <v>21</v>
      </c>
      <c r="AP15" s="11">
        <v>8</v>
      </c>
      <c r="AQ15" s="15">
        <v>2</v>
      </c>
      <c r="AR15" s="15">
        <f t="shared" si="2"/>
        <v>6</v>
      </c>
      <c r="AS15" s="16" t="s">
        <v>21</v>
      </c>
      <c r="AT15" s="11">
        <v>5</v>
      </c>
      <c r="AU15" s="15">
        <v>1</v>
      </c>
      <c r="AV15" s="15">
        <f t="shared" si="3"/>
        <v>4</v>
      </c>
      <c r="AW15" s="17" t="s">
        <v>21</v>
      </c>
      <c r="AX15" s="18">
        <v>6</v>
      </c>
      <c r="AY15" s="15">
        <v>1</v>
      </c>
      <c r="AZ15" s="15">
        <v>5</v>
      </c>
      <c r="BA15" s="17" t="s">
        <v>22</v>
      </c>
      <c r="BB15" s="18">
        <v>1</v>
      </c>
      <c r="BC15" s="15">
        <v>0</v>
      </c>
      <c r="BD15" s="15">
        <v>1</v>
      </c>
      <c r="BE15" s="17" t="s">
        <v>21</v>
      </c>
      <c r="BF15" s="67">
        <v>10</v>
      </c>
      <c r="BG15" s="19">
        <v>1</v>
      </c>
      <c r="BH15" s="19">
        <v>9</v>
      </c>
      <c r="BI15" s="56" t="s">
        <v>21</v>
      </c>
      <c r="BJ15" s="55">
        <f t="shared" si="4"/>
        <v>32</v>
      </c>
      <c r="BK15" s="19">
        <v>9</v>
      </c>
      <c r="BL15" s="19">
        <v>23</v>
      </c>
      <c r="BM15" s="56" t="s">
        <v>21</v>
      </c>
      <c r="BN15" s="55">
        <f t="shared" si="5"/>
        <v>34</v>
      </c>
      <c r="BO15" s="19">
        <v>9</v>
      </c>
      <c r="BP15" s="19">
        <v>25</v>
      </c>
      <c r="BQ15" s="56" t="s">
        <v>21</v>
      </c>
      <c r="BR15" s="73">
        <v>34</v>
      </c>
      <c r="BS15" s="74">
        <v>9</v>
      </c>
      <c r="BT15" s="74">
        <v>25</v>
      </c>
      <c r="BU15" s="56" t="s">
        <v>21</v>
      </c>
      <c r="BV15" s="62">
        <f t="shared" si="6"/>
        <v>45</v>
      </c>
      <c r="BW15" s="15">
        <v>11</v>
      </c>
      <c r="BX15" s="15">
        <v>34</v>
      </c>
      <c r="BY15" s="56" t="s">
        <v>21</v>
      </c>
      <c r="BZ15" s="11">
        <f t="shared" si="7"/>
        <v>36</v>
      </c>
      <c r="CA15" s="15">
        <f>6+2</f>
        <v>8</v>
      </c>
      <c r="CB15" s="15">
        <f>14+14</f>
        <v>28</v>
      </c>
      <c r="CC15" s="56" t="s">
        <v>21</v>
      </c>
      <c r="CD15" s="81">
        <f t="shared" si="8"/>
        <v>7</v>
      </c>
      <c r="CE15" s="15">
        <v>3</v>
      </c>
      <c r="CF15" s="15">
        <v>4</v>
      </c>
      <c r="CG15" s="56" t="s">
        <v>21</v>
      </c>
      <c r="CH15" s="81">
        <f t="shared" si="9"/>
        <v>15</v>
      </c>
      <c r="CI15" s="68">
        <v>6</v>
      </c>
      <c r="CJ15" s="68">
        <v>9</v>
      </c>
      <c r="CK15" s="56" t="s">
        <v>21</v>
      </c>
      <c r="CL15" s="11">
        <v>16</v>
      </c>
      <c r="CM15" s="15">
        <v>5</v>
      </c>
      <c r="CN15" s="15">
        <v>11</v>
      </c>
      <c r="CO15" s="56" t="s">
        <v>21</v>
      </c>
      <c r="CP15" s="11">
        <v>11</v>
      </c>
      <c r="CQ15" s="15">
        <v>4</v>
      </c>
      <c r="CR15" s="15">
        <v>7</v>
      </c>
      <c r="CS15" s="56" t="s">
        <v>21</v>
      </c>
    </row>
    <row r="16" spans="1:97" x14ac:dyDescent="0.25">
      <c r="A16" s="14" t="s">
        <v>30</v>
      </c>
      <c r="B16" s="11">
        <v>0</v>
      </c>
      <c r="C16" s="15">
        <v>0</v>
      </c>
      <c r="D16" s="15">
        <v>0</v>
      </c>
      <c r="E16" s="16" t="s">
        <v>31</v>
      </c>
      <c r="F16" s="11">
        <v>0</v>
      </c>
      <c r="G16" s="15">
        <v>0</v>
      </c>
      <c r="H16" s="15">
        <v>0</v>
      </c>
      <c r="I16" s="16" t="s">
        <v>31</v>
      </c>
      <c r="J16" s="11">
        <v>0</v>
      </c>
      <c r="K16" s="15">
        <v>0</v>
      </c>
      <c r="L16" s="15">
        <v>0</v>
      </c>
      <c r="M16" s="16" t="s">
        <v>31</v>
      </c>
      <c r="N16" s="11">
        <v>0</v>
      </c>
      <c r="O16" s="15">
        <v>0</v>
      </c>
      <c r="P16" s="15">
        <v>0</v>
      </c>
      <c r="Q16" s="16" t="s">
        <v>31</v>
      </c>
      <c r="R16" s="11">
        <v>0</v>
      </c>
      <c r="S16" s="15">
        <v>0</v>
      </c>
      <c r="T16" s="15">
        <f t="shared" si="12"/>
        <v>0</v>
      </c>
      <c r="U16" s="16" t="s">
        <v>31</v>
      </c>
      <c r="V16" s="11">
        <v>0</v>
      </c>
      <c r="W16" s="15">
        <v>0</v>
      </c>
      <c r="X16" s="15">
        <v>0</v>
      </c>
      <c r="Y16" s="16" t="s">
        <v>31</v>
      </c>
      <c r="Z16" s="11">
        <v>0</v>
      </c>
      <c r="AA16" s="15">
        <v>0</v>
      </c>
      <c r="AB16" s="15">
        <f t="shared" si="0"/>
        <v>0</v>
      </c>
      <c r="AC16" s="16" t="s">
        <v>31</v>
      </c>
      <c r="AD16" s="11">
        <v>0</v>
      </c>
      <c r="AE16" s="15">
        <v>0</v>
      </c>
      <c r="AF16" s="15">
        <v>0</v>
      </c>
      <c r="AG16" s="16" t="s">
        <v>31</v>
      </c>
      <c r="AH16" s="11">
        <v>0</v>
      </c>
      <c r="AI16" s="15">
        <v>0</v>
      </c>
      <c r="AJ16" s="15">
        <f t="shared" si="10"/>
        <v>0</v>
      </c>
      <c r="AK16" s="16" t="s">
        <v>31</v>
      </c>
      <c r="AL16" s="11">
        <v>0</v>
      </c>
      <c r="AM16" s="15">
        <v>0</v>
      </c>
      <c r="AN16" s="15">
        <f t="shared" si="1"/>
        <v>0</v>
      </c>
      <c r="AO16" s="16" t="s">
        <v>31</v>
      </c>
      <c r="AP16" s="11">
        <v>0</v>
      </c>
      <c r="AQ16" s="15">
        <v>0</v>
      </c>
      <c r="AR16" s="15">
        <f t="shared" si="2"/>
        <v>0</v>
      </c>
      <c r="AS16" s="16" t="s">
        <v>31</v>
      </c>
      <c r="AT16" s="11">
        <v>0</v>
      </c>
      <c r="AU16" s="15">
        <v>0</v>
      </c>
      <c r="AV16" s="15">
        <f t="shared" si="3"/>
        <v>0</v>
      </c>
      <c r="AW16" s="17" t="s">
        <v>31</v>
      </c>
      <c r="AX16" s="18">
        <v>0</v>
      </c>
      <c r="AY16" s="15">
        <v>0</v>
      </c>
      <c r="AZ16" s="15">
        <v>0</v>
      </c>
      <c r="BA16" s="17" t="s">
        <v>32</v>
      </c>
      <c r="BB16" s="18">
        <v>0</v>
      </c>
      <c r="BC16" s="15">
        <v>0</v>
      </c>
      <c r="BD16" s="15">
        <v>0</v>
      </c>
      <c r="BE16" s="17" t="s">
        <v>31</v>
      </c>
      <c r="BF16" s="67">
        <f>BG16+BH16</f>
        <v>0</v>
      </c>
      <c r="BG16" s="19">
        <v>0</v>
      </c>
      <c r="BH16" s="19">
        <v>0</v>
      </c>
      <c r="BI16" s="56" t="s">
        <v>31</v>
      </c>
      <c r="BJ16" s="55">
        <f t="shared" si="4"/>
        <v>0</v>
      </c>
      <c r="BK16" s="19">
        <v>0</v>
      </c>
      <c r="BL16" s="19">
        <v>0</v>
      </c>
      <c r="BM16" s="56" t="s">
        <v>31</v>
      </c>
      <c r="BN16" s="55">
        <f t="shared" si="5"/>
        <v>0</v>
      </c>
      <c r="BO16" s="19">
        <v>0</v>
      </c>
      <c r="BP16" s="19">
        <v>0</v>
      </c>
      <c r="BQ16" s="56" t="s">
        <v>31</v>
      </c>
      <c r="BR16" s="73">
        <f t="shared" si="11"/>
        <v>0</v>
      </c>
      <c r="BS16" s="74">
        <v>0</v>
      </c>
      <c r="BT16" s="74">
        <v>0</v>
      </c>
      <c r="BU16" s="56" t="s">
        <v>31</v>
      </c>
      <c r="BV16" s="62">
        <f t="shared" si="6"/>
        <v>0</v>
      </c>
      <c r="BW16" s="15">
        <v>0</v>
      </c>
      <c r="BX16" s="15">
        <v>0</v>
      </c>
      <c r="BY16" s="56" t="s">
        <v>31</v>
      </c>
      <c r="BZ16" s="11">
        <f t="shared" si="7"/>
        <v>0</v>
      </c>
      <c r="CA16" s="15">
        <v>0</v>
      </c>
      <c r="CB16" s="15">
        <v>0</v>
      </c>
      <c r="CC16" s="56" t="s">
        <v>31</v>
      </c>
      <c r="CD16" s="81">
        <f t="shared" si="8"/>
        <v>0</v>
      </c>
      <c r="CE16" s="15">
        <v>0</v>
      </c>
      <c r="CF16" s="15">
        <v>0</v>
      </c>
      <c r="CG16" s="56" t="s">
        <v>31</v>
      </c>
      <c r="CH16" s="81">
        <f t="shared" si="9"/>
        <v>0</v>
      </c>
      <c r="CI16" s="68">
        <v>0</v>
      </c>
      <c r="CJ16" s="68">
        <v>0</v>
      </c>
      <c r="CK16" s="56" t="s">
        <v>31</v>
      </c>
      <c r="CL16" s="11">
        <f t="shared" si="13"/>
        <v>0</v>
      </c>
      <c r="CM16" s="15">
        <v>0</v>
      </c>
      <c r="CN16" s="15">
        <v>0</v>
      </c>
      <c r="CO16" s="56" t="s">
        <v>31</v>
      </c>
      <c r="CP16" s="11">
        <f t="shared" si="14"/>
        <v>0</v>
      </c>
      <c r="CQ16" s="15">
        <v>0</v>
      </c>
      <c r="CR16" s="15">
        <v>0</v>
      </c>
      <c r="CS16" s="56" t="s">
        <v>31</v>
      </c>
    </row>
    <row r="17" spans="1:97" ht="15.75" customHeight="1" x14ac:dyDescent="0.25">
      <c r="A17" s="14" t="s">
        <v>33</v>
      </c>
      <c r="B17" s="11">
        <v>0</v>
      </c>
      <c r="C17" s="15">
        <v>0</v>
      </c>
      <c r="D17" s="15">
        <v>0</v>
      </c>
      <c r="E17" s="16" t="s">
        <v>24</v>
      </c>
      <c r="F17" s="11">
        <v>0</v>
      </c>
      <c r="G17" s="15">
        <v>0</v>
      </c>
      <c r="H17" s="15">
        <v>0</v>
      </c>
      <c r="I17" s="16" t="s">
        <v>24</v>
      </c>
      <c r="J17" s="11">
        <v>0</v>
      </c>
      <c r="K17" s="15">
        <v>0</v>
      </c>
      <c r="L17" s="15">
        <v>0</v>
      </c>
      <c r="M17" s="16" t="s">
        <v>24</v>
      </c>
      <c r="N17" s="11">
        <v>0</v>
      </c>
      <c r="O17" s="15">
        <v>0</v>
      </c>
      <c r="P17" s="15">
        <v>0</v>
      </c>
      <c r="Q17" s="16" t="s">
        <v>24</v>
      </c>
      <c r="R17" s="11">
        <v>78</v>
      </c>
      <c r="S17" s="15">
        <v>78</v>
      </c>
      <c r="T17" s="15">
        <f t="shared" si="12"/>
        <v>0</v>
      </c>
      <c r="U17" s="16" t="s">
        <v>24</v>
      </c>
      <c r="V17" s="11">
        <v>118</v>
      </c>
      <c r="W17" s="15">
        <v>117</v>
      </c>
      <c r="X17" s="15">
        <v>1</v>
      </c>
      <c r="Y17" s="16" t="s">
        <v>24</v>
      </c>
      <c r="Z17" s="11">
        <v>118</v>
      </c>
      <c r="AA17" s="15">
        <v>117</v>
      </c>
      <c r="AB17" s="15">
        <f t="shared" si="0"/>
        <v>1</v>
      </c>
      <c r="AC17" s="16" t="s">
        <v>24</v>
      </c>
      <c r="AD17" s="11">
        <v>146</v>
      </c>
      <c r="AE17" s="15">
        <v>146</v>
      </c>
      <c r="AF17" s="15">
        <v>0</v>
      </c>
      <c r="AG17" s="16" t="s">
        <v>24</v>
      </c>
      <c r="AH17" s="11">
        <v>161</v>
      </c>
      <c r="AI17" s="15">
        <v>159</v>
      </c>
      <c r="AJ17" s="15">
        <f t="shared" si="10"/>
        <v>2</v>
      </c>
      <c r="AK17" s="16" t="s">
        <v>24</v>
      </c>
      <c r="AL17" s="11">
        <v>139</v>
      </c>
      <c r="AM17" s="15">
        <v>139</v>
      </c>
      <c r="AN17" s="15">
        <f t="shared" si="1"/>
        <v>0</v>
      </c>
      <c r="AO17" s="16" t="s">
        <v>24</v>
      </c>
      <c r="AP17" s="11">
        <v>140</v>
      </c>
      <c r="AQ17" s="15">
        <v>140</v>
      </c>
      <c r="AR17" s="15">
        <f t="shared" si="2"/>
        <v>0</v>
      </c>
      <c r="AS17" s="16" t="s">
        <v>24</v>
      </c>
      <c r="AT17" s="11">
        <v>101</v>
      </c>
      <c r="AU17" s="15">
        <v>101</v>
      </c>
      <c r="AV17" s="15">
        <f t="shared" si="3"/>
        <v>0</v>
      </c>
      <c r="AW17" s="17" t="s">
        <v>24</v>
      </c>
      <c r="AX17" s="18">
        <v>142</v>
      </c>
      <c r="AY17" s="15">
        <v>142</v>
      </c>
      <c r="AZ17" s="15">
        <v>0</v>
      </c>
      <c r="BA17" s="17" t="s">
        <v>22</v>
      </c>
      <c r="BB17" s="18">
        <v>171</v>
      </c>
      <c r="BC17" s="15">
        <v>171</v>
      </c>
      <c r="BD17" s="15">
        <v>0</v>
      </c>
      <c r="BE17" s="17" t="s">
        <v>24</v>
      </c>
      <c r="BF17" s="67">
        <v>230</v>
      </c>
      <c r="BG17" s="19">
        <v>230</v>
      </c>
      <c r="BH17" s="19">
        <v>0</v>
      </c>
      <c r="BI17" s="56" t="s">
        <v>24</v>
      </c>
      <c r="BJ17" s="55">
        <f t="shared" si="4"/>
        <v>218</v>
      </c>
      <c r="BK17" s="19">
        <v>218</v>
      </c>
      <c r="BL17" s="19">
        <v>0</v>
      </c>
      <c r="BM17" s="56" t="s">
        <v>24</v>
      </c>
      <c r="BN17" s="55">
        <f t="shared" si="5"/>
        <v>238</v>
      </c>
      <c r="BO17" s="19">
        <v>237</v>
      </c>
      <c r="BP17" s="19">
        <v>1</v>
      </c>
      <c r="BQ17" s="56" t="s">
        <v>24</v>
      </c>
      <c r="BR17" s="73">
        <f t="shared" si="11"/>
        <v>230</v>
      </c>
      <c r="BS17" s="74">
        <v>230</v>
      </c>
      <c r="BT17" s="74">
        <v>0</v>
      </c>
      <c r="BU17" s="56" t="s">
        <v>24</v>
      </c>
      <c r="BV17" s="62">
        <f t="shared" si="6"/>
        <v>250</v>
      </c>
      <c r="BW17" s="15">
        <v>250</v>
      </c>
      <c r="BX17" s="15">
        <v>0</v>
      </c>
      <c r="BY17" s="56" t="s">
        <v>24</v>
      </c>
      <c r="BZ17" s="11">
        <f t="shared" si="7"/>
        <v>253</v>
      </c>
      <c r="CA17" s="15">
        <v>253</v>
      </c>
      <c r="CB17" s="15">
        <v>0</v>
      </c>
      <c r="CC17" s="56" t="s">
        <v>24</v>
      </c>
      <c r="CD17" s="81">
        <f t="shared" si="8"/>
        <v>277</v>
      </c>
      <c r="CE17" s="15">
        <v>277</v>
      </c>
      <c r="CF17" s="15">
        <v>0</v>
      </c>
      <c r="CG17" s="56" t="s">
        <v>24</v>
      </c>
      <c r="CH17" s="81">
        <f t="shared" si="9"/>
        <v>309</v>
      </c>
      <c r="CI17" s="68">
        <v>309</v>
      </c>
      <c r="CJ17" s="68">
        <v>0</v>
      </c>
      <c r="CK17" s="56" t="s">
        <v>24</v>
      </c>
      <c r="CL17" s="11">
        <v>306</v>
      </c>
      <c r="CM17" s="15">
        <v>306</v>
      </c>
      <c r="CN17" s="15">
        <v>0</v>
      </c>
      <c r="CO17" s="56" t="s">
        <v>24</v>
      </c>
      <c r="CP17" s="11">
        <v>277</v>
      </c>
      <c r="CQ17" s="15">
        <v>277</v>
      </c>
      <c r="CR17" s="15">
        <v>0</v>
      </c>
      <c r="CS17" s="56" t="s">
        <v>24</v>
      </c>
    </row>
    <row r="18" spans="1:97" ht="15.75" customHeight="1" x14ac:dyDescent="0.25">
      <c r="A18" s="14" t="s">
        <v>34</v>
      </c>
      <c r="B18" s="11">
        <v>27</v>
      </c>
      <c r="C18" s="15">
        <v>4</v>
      </c>
      <c r="D18" s="15">
        <v>23</v>
      </c>
      <c r="E18" s="16" t="s">
        <v>35</v>
      </c>
      <c r="F18" s="11">
        <v>25</v>
      </c>
      <c r="G18" s="15">
        <v>6</v>
      </c>
      <c r="H18" s="15">
        <v>19</v>
      </c>
      <c r="I18" s="16" t="s">
        <v>35</v>
      </c>
      <c r="J18" s="11">
        <v>59</v>
      </c>
      <c r="K18" s="15">
        <v>12</v>
      </c>
      <c r="L18" s="15">
        <v>47</v>
      </c>
      <c r="M18" s="16" t="s">
        <v>35</v>
      </c>
      <c r="N18" s="11">
        <v>61</v>
      </c>
      <c r="O18" s="15">
        <v>12</v>
      </c>
      <c r="P18" s="15">
        <v>49</v>
      </c>
      <c r="Q18" s="16" t="s">
        <v>35</v>
      </c>
      <c r="R18" s="11">
        <v>89</v>
      </c>
      <c r="S18" s="15">
        <v>23</v>
      </c>
      <c r="T18" s="15">
        <f t="shared" si="12"/>
        <v>66</v>
      </c>
      <c r="U18" s="16" t="s">
        <v>35</v>
      </c>
      <c r="V18" s="11">
        <v>152</v>
      </c>
      <c r="W18" s="15">
        <v>35</v>
      </c>
      <c r="X18" s="15">
        <v>117</v>
      </c>
      <c r="Y18" s="16" t="s">
        <v>35</v>
      </c>
      <c r="Z18" s="11">
        <v>183</v>
      </c>
      <c r="AA18" s="15">
        <v>44</v>
      </c>
      <c r="AB18" s="15">
        <f t="shared" si="0"/>
        <v>139</v>
      </c>
      <c r="AC18" s="16" t="s">
        <v>35</v>
      </c>
      <c r="AD18" s="11">
        <v>197</v>
      </c>
      <c r="AE18" s="15">
        <v>46</v>
      </c>
      <c r="AF18" s="15">
        <v>151</v>
      </c>
      <c r="AG18" s="16" t="s">
        <v>35</v>
      </c>
      <c r="AH18" s="11">
        <v>200</v>
      </c>
      <c r="AI18" s="15">
        <v>49</v>
      </c>
      <c r="AJ18" s="15">
        <f t="shared" si="10"/>
        <v>151</v>
      </c>
      <c r="AK18" s="16" t="s">
        <v>35</v>
      </c>
      <c r="AL18" s="11">
        <v>195</v>
      </c>
      <c r="AM18" s="15">
        <v>45</v>
      </c>
      <c r="AN18" s="15">
        <f t="shared" si="1"/>
        <v>150</v>
      </c>
      <c r="AO18" s="16" t="s">
        <v>35</v>
      </c>
      <c r="AP18" s="11">
        <v>183</v>
      </c>
      <c r="AQ18" s="15">
        <v>40</v>
      </c>
      <c r="AR18" s="15">
        <f t="shared" si="2"/>
        <v>143</v>
      </c>
      <c r="AS18" s="16" t="s">
        <v>35</v>
      </c>
      <c r="AT18" s="11">
        <v>135</v>
      </c>
      <c r="AU18" s="15">
        <v>26</v>
      </c>
      <c r="AV18" s="15">
        <f t="shared" si="3"/>
        <v>109</v>
      </c>
      <c r="AW18" s="17" t="s">
        <v>35</v>
      </c>
      <c r="AX18" s="18">
        <v>145</v>
      </c>
      <c r="AY18" s="15">
        <v>31</v>
      </c>
      <c r="AZ18" s="15">
        <v>114</v>
      </c>
      <c r="BA18" s="17" t="s">
        <v>36</v>
      </c>
      <c r="BB18" s="18">
        <v>173</v>
      </c>
      <c r="BC18" s="15">
        <v>36</v>
      </c>
      <c r="BD18" s="15">
        <v>137</v>
      </c>
      <c r="BE18" s="17" t="s">
        <v>35</v>
      </c>
      <c r="BF18" s="67">
        <v>194</v>
      </c>
      <c r="BG18" s="19">
        <v>45</v>
      </c>
      <c r="BH18" s="19">
        <v>149</v>
      </c>
      <c r="BI18" s="56" t="s">
        <v>35</v>
      </c>
      <c r="BJ18" s="55">
        <f t="shared" si="4"/>
        <v>170</v>
      </c>
      <c r="BK18" s="19">
        <v>44</v>
      </c>
      <c r="BL18" s="19">
        <v>126</v>
      </c>
      <c r="BM18" s="56" t="s">
        <v>35</v>
      </c>
      <c r="BN18" s="55">
        <f t="shared" si="5"/>
        <v>207</v>
      </c>
      <c r="BO18" s="19">
        <f>2+38+4+3+7</f>
        <v>54</v>
      </c>
      <c r="BP18" s="19">
        <f>10+89+25+8+21</f>
        <v>153</v>
      </c>
      <c r="BQ18" s="56" t="s">
        <v>35</v>
      </c>
      <c r="BR18" s="73">
        <v>229</v>
      </c>
      <c r="BS18" s="74">
        <v>63</v>
      </c>
      <c r="BT18" s="74">
        <v>166</v>
      </c>
      <c r="BU18" s="56" t="s">
        <v>35</v>
      </c>
      <c r="BV18" s="62">
        <f t="shared" si="6"/>
        <v>244</v>
      </c>
      <c r="BW18" s="15">
        <v>62</v>
      </c>
      <c r="BX18" s="15">
        <v>182</v>
      </c>
      <c r="BY18" s="56" t="s">
        <v>35</v>
      </c>
      <c r="BZ18" s="11">
        <f t="shared" si="7"/>
        <v>223</v>
      </c>
      <c r="CA18" s="15">
        <f>4+29+6+1+23</f>
        <v>63</v>
      </c>
      <c r="CB18" s="15">
        <f>8+68+33+6+45</f>
        <v>160</v>
      </c>
      <c r="CC18" s="56" t="s">
        <v>35</v>
      </c>
      <c r="CD18" s="81">
        <f t="shared" si="8"/>
        <v>224</v>
      </c>
      <c r="CE18" s="15">
        <v>68</v>
      </c>
      <c r="CF18" s="15">
        <v>156</v>
      </c>
      <c r="CG18" s="56" t="s">
        <v>35</v>
      </c>
      <c r="CH18" s="81">
        <f t="shared" si="9"/>
        <v>220</v>
      </c>
      <c r="CI18" s="68">
        <v>68</v>
      </c>
      <c r="CJ18" s="68">
        <v>152</v>
      </c>
      <c r="CK18" s="56" t="s">
        <v>35</v>
      </c>
      <c r="CL18" s="11">
        <v>216</v>
      </c>
      <c r="CM18" s="15">
        <v>59</v>
      </c>
      <c r="CN18" s="15">
        <v>157</v>
      </c>
      <c r="CO18" s="56" t="s">
        <v>35</v>
      </c>
      <c r="CP18" s="11">
        <v>168</v>
      </c>
      <c r="CQ18" s="15">
        <v>44</v>
      </c>
      <c r="CR18" s="15">
        <v>124</v>
      </c>
      <c r="CS18" s="56" t="s">
        <v>35</v>
      </c>
    </row>
    <row r="19" spans="1:97" ht="15.75" customHeight="1" x14ac:dyDescent="0.25">
      <c r="A19" s="14" t="s">
        <v>37</v>
      </c>
      <c r="B19" s="11">
        <v>6</v>
      </c>
      <c r="C19" s="15">
        <v>6</v>
      </c>
      <c r="D19" s="15">
        <v>0</v>
      </c>
      <c r="E19" s="16" t="s">
        <v>9</v>
      </c>
      <c r="F19" s="11">
        <v>14</v>
      </c>
      <c r="G19" s="15">
        <v>6</v>
      </c>
      <c r="H19" s="15">
        <v>8</v>
      </c>
      <c r="I19" s="16" t="s">
        <v>9</v>
      </c>
      <c r="J19" s="11">
        <v>27</v>
      </c>
      <c r="K19" s="15">
        <v>14</v>
      </c>
      <c r="L19" s="15">
        <v>13</v>
      </c>
      <c r="M19" s="16" t="s">
        <v>9</v>
      </c>
      <c r="N19" s="11">
        <v>27</v>
      </c>
      <c r="O19" s="15">
        <v>14</v>
      </c>
      <c r="P19" s="15">
        <v>13</v>
      </c>
      <c r="Q19" s="16" t="s">
        <v>9</v>
      </c>
      <c r="R19" s="11">
        <v>45</v>
      </c>
      <c r="S19" s="15">
        <v>24</v>
      </c>
      <c r="T19" s="15">
        <f t="shared" si="12"/>
        <v>21</v>
      </c>
      <c r="U19" s="16" t="s">
        <v>9</v>
      </c>
      <c r="V19" s="11">
        <v>53</v>
      </c>
      <c r="W19" s="15">
        <v>27</v>
      </c>
      <c r="X19" s="15">
        <v>26</v>
      </c>
      <c r="Y19" s="16" t="s">
        <v>9</v>
      </c>
      <c r="Z19" s="11">
        <v>61</v>
      </c>
      <c r="AA19" s="15">
        <v>31</v>
      </c>
      <c r="AB19" s="15">
        <f t="shared" si="0"/>
        <v>30</v>
      </c>
      <c r="AC19" s="16" t="s">
        <v>9</v>
      </c>
      <c r="AD19" s="11">
        <v>63</v>
      </c>
      <c r="AE19" s="15">
        <v>28</v>
      </c>
      <c r="AF19" s="15">
        <v>35</v>
      </c>
      <c r="AG19" s="16" t="s">
        <v>9</v>
      </c>
      <c r="AH19" s="11">
        <v>71</v>
      </c>
      <c r="AI19" s="15">
        <v>34</v>
      </c>
      <c r="AJ19" s="15">
        <f t="shared" si="10"/>
        <v>37</v>
      </c>
      <c r="AK19" s="16" t="s">
        <v>9</v>
      </c>
      <c r="AL19" s="11">
        <v>50</v>
      </c>
      <c r="AM19" s="15">
        <v>23</v>
      </c>
      <c r="AN19" s="15">
        <f t="shared" si="1"/>
        <v>27</v>
      </c>
      <c r="AO19" s="16" t="s">
        <v>9</v>
      </c>
      <c r="AP19" s="11">
        <v>59</v>
      </c>
      <c r="AQ19" s="15">
        <v>29</v>
      </c>
      <c r="AR19" s="15">
        <f t="shared" si="2"/>
        <v>30</v>
      </c>
      <c r="AS19" s="16" t="s">
        <v>9</v>
      </c>
      <c r="AT19" s="11">
        <v>29</v>
      </c>
      <c r="AU19" s="15">
        <v>11</v>
      </c>
      <c r="AV19" s="15">
        <f t="shared" si="3"/>
        <v>18</v>
      </c>
      <c r="AW19" s="17" t="s">
        <v>9</v>
      </c>
      <c r="AX19" s="18">
        <v>39</v>
      </c>
      <c r="AY19" s="15">
        <v>21</v>
      </c>
      <c r="AZ19" s="15">
        <v>18</v>
      </c>
      <c r="BA19" s="17" t="s">
        <v>10</v>
      </c>
      <c r="BB19" s="18">
        <v>53</v>
      </c>
      <c r="BC19" s="15">
        <v>29</v>
      </c>
      <c r="BD19" s="15">
        <v>24</v>
      </c>
      <c r="BE19" s="17" t="s">
        <v>9</v>
      </c>
      <c r="BF19" s="67">
        <v>90</v>
      </c>
      <c r="BG19" s="19">
        <v>49</v>
      </c>
      <c r="BH19" s="19">
        <v>41</v>
      </c>
      <c r="BI19" s="56" t="s">
        <v>9</v>
      </c>
      <c r="BJ19" s="55">
        <f t="shared" si="4"/>
        <v>70</v>
      </c>
      <c r="BK19" s="19">
        <v>40</v>
      </c>
      <c r="BL19" s="19">
        <v>30</v>
      </c>
      <c r="BM19" s="56" t="s">
        <v>9</v>
      </c>
      <c r="BN19" s="55">
        <f t="shared" si="5"/>
        <v>82</v>
      </c>
      <c r="BO19" s="19">
        <v>47</v>
      </c>
      <c r="BP19" s="19">
        <v>35</v>
      </c>
      <c r="BQ19" s="56" t="s">
        <v>9</v>
      </c>
      <c r="BR19" s="73">
        <f t="shared" si="11"/>
        <v>90</v>
      </c>
      <c r="BS19" s="74">
        <v>46</v>
      </c>
      <c r="BT19" s="74">
        <v>44</v>
      </c>
      <c r="BU19" s="56" t="s">
        <v>9</v>
      </c>
      <c r="BV19" s="62">
        <f t="shared" si="6"/>
        <v>103</v>
      </c>
      <c r="BW19" s="15">
        <v>55</v>
      </c>
      <c r="BX19" s="15">
        <v>48</v>
      </c>
      <c r="BY19" s="56" t="s">
        <v>9</v>
      </c>
      <c r="BZ19" s="11">
        <f t="shared" si="7"/>
        <v>101</v>
      </c>
      <c r="CA19" s="15">
        <v>55</v>
      </c>
      <c r="CB19" s="15">
        <v>46</v>
      </c>
      <c r="CC19" s="56" t="s">
        <v>9</v>
      </c>
      <c r="CD19" s="81">
        <f t="shared" si="8"/>
        <v>111</v>
      </c>
      <c r="CE19" s="15">
        <v>60</v>
      </c>
      <c r="CF19" s="15">
        <v>51</v>
      </c>
      <c r="CG19" s="56" t="s">
        <v>9</v>
      </c>
      <c r="CH19" s="81">
        <f t="shared" si="9"/>
        <v>109</v>
      </c>
      <c r="CI19" s="68">
        <v>57</v>
      </c>
      <c r="CJ19" s="68">
        <v>52</v>
      </c>
      <c r="CK19" s="56" t="s">
        <v>9</v>
      </c>
      <c r="CL19" s="11">
        <v>108</v>
      </c>
      <c r="CM19" s="15">
        <v>55</v>
      </c>
      <c r="CN19" s="15">
        <v>53</v>
      </c>
      <c r="CO19" s="56" t="s">
        <v>9</v>
      </c>
      <c r="CP19" s="11">
        <v>91</v>
      </c>
      <c r="CQ19" s="15">
        <v>46</v>
      </c>
      <c r="CR19" s="15">
        <v>45</v>
      </c>
      <c r="CS19" s="56" t="s">
        <v>9</v>
      </c>
    </row>
    <row r="20" spans="1:97" ht="15.75" customHeight="1" x14ac:dyDescent="0.25">
      <c r="A20" s="14" t="s">
        <v>38</v>
      </c>
      <c r="B20" s="11">
        <v>419</v>
      </c>
      <c r="C20" s="15">
        <v>228</v>
      </c>
      <c r="D20" s="15">
        <v>191</v>
      </c>
      <c r="E20" s="16" t="s">
        <v>39</v>
      </c>
      <c r="F20" s="11">
        <v>448</v>
      </c>
      <c r="G20" s="15">
        <v>258</v>
      </c>
      <c r="H20" s="15">
        <v>190</v>
      </c>
      <c r="I20" s="16" t="s">
        <v>39</v>
      </c>
      <c r="J20" s="11">
        <v>723</v>
      </c>
      <c r="K20" s="15">
        <v>422</v>
      </c>
      <c r="L20" s="15">
        <v>301</v>
      </c>
      <c r="M20" s="16" t="s">
        <v>39</v>
      </c>
      <c r="N20" s="11">
        <v>679</v>
      </c>
      <c r="O20" s="15">
        <v>400</v>
      </c>
      <c r="P20" s="15">
        <v>279</v>
      </c>
      <c r="Q20" s="16" t="s">
        <v>39</v>
      </c>
      <c r="R20" s="11">
        <v>951</v>
      </c>
      <c r="S20" s="15">
        <v>573</v>
      </c>
      <c r="T20" s="15">
        <f t="shared" si="12"/>
        <v>378</v>
      </c>
      <c r="U20" s="16" t="s">
        <v>39</v>
      </c>
      <c r="V20" s="11">
        <v>1163</v>
      </c>
      <c r="W20" s="15">
        <v>696</v>
      </c>
      <c r="X20" s="15">
        <v>467</v>
      </c>
      <c r="Y20" s="16" t="s">
        <v>39</v>
      </c>
      <c r="Z20" s="11">
        <v>1175</v>
      </c>
      <c r="AA20" s="15">
        <v>694</v>
      </c>
      <c r="AB20" s="15">
        <f t="shared" si="0"/>
        <v>481</v>
      </c>
      <c r="AC20" s="16" t="s">
        <v>39</v>
      </c>
      <c r="AD20" s="11">
        <v>1275</v>
      </c>
      <c r="AE20" s="15">
        <v>746</v>
      </c>
      <c r="AF20" s="15">
        <v>529</v>
      </c>
      <c r="AG20" s="16" t="s">
        <v>39</v>
      </c>
      <c r="AH20" s="11">
        <v>1279</v>
      </c>
      <c r="AI20" s="15">
        <v>748</v>
      </c>
      <c r="AJ20" s="15">
        <f t="shared" si="10"/>
        <v>531</v>
      </c>
      <c r="AK20" s="16" t="s">
        <v>39</v>
      </c>
      <c r="AL20" s="11">
        <v>1267</v>
      </c>
      <c r="AM20" s="15">
        <v>738</v>
      </c>
      <c r="AN20" s="15">
        <f t="shared" si="1"/>
        <v>529</v>
      </c>
      <c r="AO20" s="16" t="s">
        <v>39</v>
      </c>
      <c r="AP20" s="11">
        <v>1248</v>
      </c>
      <c r="AQ20" s="15">
        <v>748</v>
      </c>
      <c r="AR20" s="15">
        <f t="shared" si="2"/>
        <v>500</v>
      </c>
      <c r="AS20" s="16" t="s">
        <v>39</v>
      </c>
      <c r="AT20" s="11">
        <v>859</v>
      </c>
      <c r="AU20" s="10">
        <v>492</v>
      </c>
      <c r="AV20" s="15">
        <f t="shared" si="3"/>
        <v>367</v>
      </c>
      <c r="AW20" s="17" t="s">
        <v>39</v>
      </c>
      <c r="AX20" s="18">
        <v>907</v>
      </c>
      <c r="AY20" s="15">
        <v>526</v>
      </c>
      <c r="AZ20" s="15">
        <v>381</v>
      </c>
      <c r="BA20" s="17" t="s">
        <v>40</v>
      </c>
      <c r="BB20" s="18">
        <v>1033</v>
      </c>
      <c r="BC20" s="15">
        <v>633</v>
      </c>
      <c r="BD20" s="15">
        <v>400</v>
      </c>
      <c r="BE20" s="17" t="s">
        <v>41</v>
      </c>
      <c r="BF20" s="67">
        <v>1331</v>
      </c>
      <c r="BG20" s="19">
        <v>828</v>
      </c>
      <c r="BH20" s="19">
        <v>503</v>
      </c>
      <c r="BI20" s="56" t="s">
        <v>41</v>
      </c>
      <c r="BJ20" s="55">
        <f t="shared" si="4"/>
        <v>1273</v>
      </c>
      <c r="BK20" s="19">
        <f>350+443</f>
        <v>793</v>
      </c>
      <c r="BL20" s="19">
        <f>174+306</f>
        <v>480</v>
      </c>
      <c r="BM20" s="56" t="s">
        <v>41</v>
      </c>
      <c r="BN20" s="55">
        <f t="shared" si="5"/>
        <v>1442</v>
      </c>
      <c r="BO20" s="19">
        <f>397+487</f>
        <v>884</v>
      </c>
      <c r="BP20" s="19">
        <v>558</v>
      </c>
      <c r="BQ20" s="56" t="s">
        <v>41</v>
      </c>
      <c r="BR20" s="73">
        <v>1579</v>
      </c>
      <c r="BS20" s="74">
        <f>427+523</f>
        <v>950</v>
      </c>
      <c r="BT20" s="74">
        <f>237+392</f>
        <v>629</v>
      </c>
      <c r="BU20" s="56" t="s">
        <v>41</v>
      </c>
      <c r="BV20" s="62">
        <f t="shared" si="6"/>
        <v>1625</v>
      </c>
      <c r="BW20" s="15">
        <v>985</v>
      </c>
      <c r="BX20" s="15">
        <v>640</v>
      </c>
      <c r="BY20" s="56" t="s">
        <v>41</v>
      </c>
      <c r="BZ20" s="11">
        <f t="shared" si="7"/>
        <v>1674</v>
      </c>
      <c r="CA20" s="15">
        <f>434+569</f>
        <v>1003</v>
      </c>
      <c r="CB20" s="15">
        <f>260+411</f>
        <v>671</v>
      </c>
      <c r="CC20" s="56" t="s">
        <v>41</v>
      </c>
      <c r="CD20" s="81">
        <f t="shared" si="8"/>
        <v>1781</v>
      </c>
      <c r="CE20" s="15">
        <v>1069</v>
      </c>
      <c r="CF20" s="15">
        <v>712</v>
      </c>
      <c r="CG20" s="56" t="s">
        <v>41</v>
      </c>
      <c r="CH20" s="81">
        <f t="shared" si="9"/>
        <v>1753</v>
      </c>
      <c r="CI20" s="68">
        <v>1067</v>
      </c>
      <c r="CJ20" s="68">
        <v>686</v>
      </c>
      <c r="CK20" s="56" t="s">
        <v>41</v>
      </c>
      <c r="CL20" s="11">
        <v>1635</v>
      </c>
      <c r="CM20" s="15">
        <v>996</v>
      </c>
      <c r="CN20" s="15">
        <v>639</v>
      </c>
      <c r="CO20" s="56" t="s">
        <v>41</v>
      </c>
      <c r="CP20" s="11">
        <v>1310</v>
      </c>
      <c r="CQ20" s="15">
        <v>795</v>
      </c>
      <c r="CR20" s="15">
        <v>515</v>
      </c>
      <c r="CS20" s="56" t="s">
        <v>41</v>
      </c>
    </row>
    <row r="21" spans="1:97" ht="15.75" customHeight="1" x14ac:dyDescent="0.25">
      <c r="A21" s="14" t="s">
        <v>42</v>
      </c>
      <c r="B21" s="11">
        <v>0</v>
      </c>
      <c r="C21" s="15">
        <v>0</v>
      </c>
      <c r="D21" s="15">
        <v>0</v>
      </c>
      <c r="E21" s="16" t="s">
        <v>43</v>
      </c>
      <c r="F21" s="11">
        <v>0</v>
      </c>
      <c r="G21" s="15">
        <v>0</v>
      </c>
      <c r="H21" s="15">
        <v>0</v>
      </c>
      <c r="I21" s="16" t="s">
        <v>43</v>
      </c>
      <c r="J21" s="11">
        <v>0</v>
      </c>
      <c r="K21" s="15">
        <v>0</v>
      </c>
      <c r="L21" s="15">
        <v>0</v>
      </c>
      <c r="M21" s="16" t="s">
        <v>43</v>
      </c>
      <c r="N21" s="11">
        <v>0</v>
      </c>
      <c r="O21" s="15">
        <v>0</v>
      </c>
      <c r="P21" s="15">
        <v>0</v>
      </c>
      <c r="Q21" s="16" t="s">
        <v>43</v>
      </c>
      <c r="R21" s="11">
        <v>7</v>
      </c>
      <c r="S21" s="15">
        <v>0</v>
      </c>
      <c r="T21" s="15">
        <f t="shared" si="12"/>
        <v>7</v>
      </c>
      <c r="U21" s="16" t="s">
        <v>43</v>
      </c>
      <c r="V21" s="11">
        <v>30</v>
      </c>
      <c r="W21" s="15">
        <v>0</v>
      </c>
      <c r="X21" s="15">
        <v>30</v>
      </c>
      <c r="Y21" s="16" t="s">
        <v>43</v>
      </c>
      <c r="Z21" s="11">
        <v>55</v>
      </c>
      <c r="AA21" s="15">
        <v>1</v>
      </c>
      <c r="AB21" s="15">
        <f t="shared" si="0"/>
        <v>54</v>
      </c>
      <c r="AC21" s="16" t="s">
        <v>43</v>
      </c>
      <c r="AD21" s="11">
        <v>63</v>
      </c>
      <c r="AE21" s="15">
        <v>0</v>
      </c>
      <c r="AF21" s="15">
        <v>63</v>
      </c>
      <c r="AG21" s="16" t="s">
        <v>43</v>
      </c>
      <c r="AH21" s="11">
        <v>68</v>
      </c>
      <c r="AI21" s="15">
        <v>1</v>
      </c>
      <c r="AJ21" s="15">
        <f t="shared" si="10"/>
        <v>67</v>
      </c>
      <c r="AK21" s="16" t="s">
        <v>43</v>
      </c>
      <c r="AL21" s="11">
        <v>64</v>
      </c>
      <c r="AM21" s="15">
        <v>2</v>
      </c>
      <c r="AN21" s="15">
        <f t="shared" si="1"/>
        <v>62</v>
      </c>
      <c r="AO21" s="16" t="s">
        <v>43</v>
      </c>
      <c r="AP21" s="11">
        <v>66</v>
      </c>
      <c r="AQ21" s="15">
        <v>1</v>
      </c>
      <c r="AR21" s="15">
        <f t="shared" si="2"/>
        <v>65</v>
      </c>
      <c r="AS21" s="16" t="s">
        <v>43</v>
      </c>
      <c r="AT21" s="11">
        <v>57</v>
      </c>
      <c r="AU21" s="15">
        <v>1</v>
      </c>
      <c r="AV21" s="15">
        <f t="shared" si="3"/>
        <v>56</v>
      </c>
      <c r="AW21" s="17" t="s">
        <v>43</v>
      </c>
      <c r="AX21" s="18">
        <v>51</v>
      </c>
      <c r="AY21" s="15">
        <v>0</v>
      </c>
      <c r="AZ21" s="15">
        <v>51</v>
      </c>
      <c r="BA21" s="17" t="s">
        <v>22</v>
      </c>
      <c r="BB21" s="18">
        <v>54</v>
      </c>
      <c r="BC21" s="15">
        <v>0</v>
      </c>
      <c r="BD21" s="15">
        <v>54</v>
      </c>
      <c r="BE21" s="17" t="s">
        <v>43</v>
      </c>
      <c r="BF21" s="67">
        <v>68</v>
      </c>
      <c r="BG21" s="68">
        <v>1</v>
      </c>
      <c r="BH21" s="19">
        <v>67</v>
      </c>
      <c r="BI21" s="56" t="s">
        <v>43</v>
      </c>
      <c r="BJ21" s="55">
        <f t="shared" si="4"/>
        <v>49</v>
      </c>
      <c r="BK21" s="19">
        <v>49</v>
      </c>
      <c r="BL21" s="19">
        <v>0</v>
      </c>
      <c r="BM21" s="56" t="s">
        <v>43</v>
      </c>
      <c r="BN21" s="55">
        <f t="shared" si="5"/>
        <v>61</v>
      </c>
      <c r="BO21" s="19">
        <v>0</v>
      </c>
      <c r="BP21" s="19">
        <v>61</v>
      </c>
      <c r="BQ21" s="56" t="s">
        <v>43</v>
      </c>
      <c r="BR21" s="73">
        <f t="shared" si="11"/>
        <v>75</v>
      </c>
      <c r="BS21" s="74">
        <v>1</v>
      </c>
      <c r="BT21" s="74">
        <f>28+46</f>
        <v>74</v>
      </c>
      <c r="BU21" s="56" t="s">
        <v>43</v>
      </c>
      <c r="BV21" s="62">
        <f t="shared" si="6"/>
        <v>13</v>
      </c>
      <c r="BW21" s="15">
        <v>1</v>
      </c>
      <c r="BX21" s="15">
        <v>12</v>
      </c>
      <c r="BY21" s="56" t="s">
        <v>43</v>
      </c>
      <c r="BZ21" s="11">
        <f t="shared" si="7"/>
        <v>0</v>
      </c>
      <c r="CA21" s="15">
        <v>0</v>
      </c>
      <c r="CB21" s="15">
        <v>0</v>
      </c>
      <c r="CC21" s="56" t="s">
        <v>43</v>
      </c>
      <c r="CD21" s="81">
        <f t="shared" si="8"/>
        <v>0</v>
      </c>
      <c r="CE21" s="15">
        <v>0</v>
      </c>
      <c r="CF21" s="15">
        <v>0</v>
      </c>
      <c r="CG21" s="56" t="s">
        <v>43</v>
      </c>
      <c r="CH21" s="81">
        <f t="shared" si="9"/>
        <v>0</v>
      </c>
      <c r="CI21" s="68">
        <v>0</v>
      </c>
      <c r="CJ21" s="68">
        <v>0</v>
      </c>
      <c r="CK21" s="56" t="s">
        <v>43</v>
      </c>
      <c r="CL21" s="11">
        <f t="shared" si="13"/>
        <v>0</v>
      </c>
      <c r="CM21" s="15">
        <v>0</v>
      </c>
      <c r="CN21" s="15">
        <v>0</v>
      </c>
      <c r="CO21" s="56" t="s">
        <v>43</v>
      </c>
      <c r="CP21" s="11">
        <v>0</v>
      </c>
      <c r="CQ21" s="15">
        <v>0</v>
      </c>
      <c r="CR21" s="15">
        <v>0</v>
      </c>
      <c r="CS21" s="56" t="s">
        <v>43</v>
      </c>
    </row>
    <row r="22" spans="1:97" ht="15.75" customHeight="1" x14ac:dyDescent="0.25">
      <c r="A22" s="14" t="s">
        <v>44</v>
      </c>
      <c r="B22" s="11">
        <v>0</v>
      </c>
      <c r="C22" s="15">
        <v>0</v>
      </c>
      <c r="D22" s="15">
        <v>0</v>
      </c>
      <c r="E22" s="16" t="s">
        <v>43</v>
      </c>
      <c r="F22" s="11">
        <v>0</v>
      </c>
      <c r="G22" s="15">
        <v>0</v>
      </c>
      <c r="H22" s="15">
        <v>0</v>
      </c>
      <c r="I22" s="16" t="s">
        <v>43</v>
      </c>
      <c r="J22" s="11">
        <v>0</v>
      </c>
      <c r="K22" s="15">
        <v>0</v>
      </c>
      <c r="L22" s="15">
        <v>0</v>
      </c>
      <c r="M22" s="16" t="s">
        <v>43</v>
      </c>
      <c r="N22" s="11">
        <v>0</v>
      </c>
      <c r="O22" s="15">
        <v>0</v>
      </c>
      <c r="P22" s="15">
        <v>0</v>
      </c>
      <c r="Q22" s="16" t="s">
        <v>43</v>
      </c>
      <c r="R22" s="11">
        <v>216</v>
      </c>
      <c r="S22" s="15">
        <v>13</v>
      </c>
      <c r="T22" s="15">
        <f t="shared" si="12"/>
        <v>203</v>
      </c>
      <c r="U22" s="16" t="s">
        <v>43</v>
      </c>
      <c r="V22" s="11">
        <v>10</v>
      </c>
      <c r="W22" s="15">
        <v>0</v>
      </c>
      <c r="X22" s="15">
        <v>10</v>
      </c>
      <c r="Y22" s="16" t="s">
        <v>43</v>
      </c>
      <c r="Z22" s="11">
        <v>10</v>
      </c>
      <c r="AA22" s="15">
        <v>0</v>
      </c>
      <c r="AB22" s="15">
        <f t="shared" si="0"/>
        <v>10</v>
      </c>
      <c r="AC22" s="16" t="s">
        <v>43</v>
      </c>
      <c r="AD22" s="11">
        <v>282</v>
      </c>
      <c r="AE22" s="15">
        <v>18</v>
      </c>
      <c r="AF22" s="15">
        <v>264</v>
      </c>
      <c r="AG22" s="16" t="s">
        <v>43</v>
      </c>
      <c r="AH22" s="11">
        <v>299</v>
      </c>
      <c r="AI22" s="15">
        <v>15</v>
      </c>
      <c r="AJ22" s="15">
        <f t="shared" si="10"/>
        <v>284</v>
      </c>
      <c r="AK22" s="16" t="s">
        <v>43</v>
      </c>
      <c r="AL22" s="11">
        <v>311</v>
      </c>
      <c r="AM22" s="15">
        <v>16</v>
      </c>
      <c r="AN22" s="15">
        <f t="shared" si="1"/>
        <v>295</v>
      </c>
      <c r="AO22" s="16" t="s">
        <v>43</v>
      </c>
      <c r="AP22" s="11">
        <v>8</v>
      </c>
      <c r="AQ22" s="15">
        <v>0</v>
      </c>
      <c r="AR22" s="15">
        <f t="shared" si="2"/>
        <v>8</v>
      </c>
      <c r="AS22" s="16" t="s">
        <v>43</v>
      </c>
      <c r="AT22" s="11">
        <v>300</v>
      </c>
      <c r="AU22" s="15">
        <v>14</v>
      </c>
      <c r="AV22" s="15">
        <f t="shared" si="3"/>
        <v>286</v>
      </c>
      <c r="AW22" s="17" t="s">
        <v>43</v>
      </c>
      <c r="AX22" s="18">
        <v>274</v>
      </c>
      <c r="AY22" s="15">
        <v>12</v>
      </c>
      <c r="AZ22" s="15">
        <v>262</v>
      </c>
      <c r="BA22" s="17" t="s">
        <v>22</v>
      </c>
      <c r="BB22" s="18">
        <v>261</v>
      </c>
      <c r="BC22" s="15">
        <v>12</v>
      </c>
      <c r="BD22" s="15">
        <v>249</v>
      </c>
      <c r="BE22" s="17" t="s">
        <v>43</v>
      </c>
      <c r="BF22" s="67">
        <v>288</v>
      </c>
      <c r="BG22" s="68">
        <v>17</v>
      </c>
      <c r="BH22" s="19">
        <v>271</v>
      </c>
      <c r="BI22" s="56" t="s">
        <v>43</v>
      </c>
      <c r="BJ22" s="55">
        <f>BK22+BL22</f>
        <v>291</v>
      </c>
      <c r="BK22" s="19">
        <v>15</v>
      </c>
      <c r="BL22" s="19">
        <v>276</v>
      </c>
      <c r="BM22" s="56" t="s">
        <v>43</v>
      </c>
      <c r="BN22" s="55">
        <f t="shared" si="5"/>
        <v>302</v>
      </c>
      <c r="BO22" s="19">
        <f>16+1</f>
        <v>17</v>
      </c>
      <c r="BP22" s="19">
        <f>279+6</f>
        <v>285</v>
      </c>
      <c r="BQ22" s="56" t="s">
        <v>43</v>
      </c>
      <c r="BR22" s="73">
        <f t="shared" si="11"/>
        <v>295</v>
      </c>
      <c r="BS22" s="74">
        <v>17</v>
      </c>
      <c r="BT22" s="74">
        <f>272+6</f>
        <v>278</v>
      </c>
      <c r="BU22" s="56" t="s">
        <v>43</v>
      </c>
      <c r="BV22" s="62">
        <f t="shared" si="6"/>
        <v>284</v>
      </c>
      <c r="BW22" s="15">
        <v>15</v>
      </c>
      <c r="BX22" s="15">
        <v>269</v>
      </c>
      <c r="BY22" s="56" t="s">
        <v>43</v>
      </c>
      <c r="BZ22" s="11">
        <f t="shared" si="7"/>
        <v>285</v>
      </c>
      <c r="CA22" s="15">
        <v>10</v>
      </c>
      <c r="CB22" s="15">
        <f>6+269</f>
        <v>275</v>
      </c>
      <c r="CC22" s="56" t="s">
        <v>43</v>
      </c>
      <c r="CD22" s="81">
        <f t="shared" si="8"/>
        <v>275</v>
      </c>
      <c r="CE22" s="15">
        <v>14</v>
      </c>
      <c r="CF22" s="15">
        <v>261</v>
      </c>
      <c r="CG22" s="56" t="s">
        <v>43</v>
      </c>
      <c r="CH22" s="81">
        <f t="shared" si="9"/>
        <v>283</v>
      </c>
      <c r="CI22" s="68">
        <v>14</v>
      </c>
      <c r="CJ22" s="68">
        <v>269</v>
      </c>
      <c r="CK22" s="56" t="s">
        <v>43</v>
      </c>
      <c r="CL22" s="11">
        <v>282</v>
      </c>
      <c r="CM22" s="15">
        <v>13</v>
      </c>
      <c r="CN22" s="15">
        <v>269</v>
      </c>
      <c r="CO22" s="56" t="s">
        <v>43</v>
      </c>
      <c r="CP22" s="11">
        <v>15</v>
      </c>
      <c r="CQ22" s="15">
        <v>0</v>
      </c>
      <c r="CR22" s="15">
        <v>15</v>
      </c>
      <c r="CS22" s="56" t="s">
        <v>43</v>
      </c>
    </row>
    <row r="23" spans="1:97" ht="15.75" customHeight="1" x14ac:dyDescent="0.25">
      <c r="A23" s="14" t="s">
        <v>45</v>
      </c>
      <c r="B23" s="11">
        <v>0</v>
      </c>
      <c r="C23" s="15">
        <v>0</v>
      </c>
      <c r="D23" s="15">
        <v>0</v>
      </c>
      <c r="E23" s="20"/>
      <c r="F23" s="11">
        <v>0</v>
      </c>
      <c r="G23" s="15">
        <v>0</v>
      </c>
      <c r="H23" s="15">
        <v>0</v>
      </c>
      <c r="I23" s="20"/>
      <c r="J23" s="11">
        <v>0</v>
      </c>
      <c r="K23" s="15">
        <v>0</v>
      </c>
      <c r="L23" s="15">
        <v>0</v>
      </c>
      <c r="M23" s="20"/>
      <c r="N23" s="11">
        <v>0</v>
      </c>
      <c r="O23" s="15">
        <v>0</v>
      </c>
      <c r="P23" s="15">
        <v>0</v>
      </c>
      <c r="Q23" s="20"/>
      <c r="R23" s="11">
        <v>0</v>
      </c>
      <c r="S23" s="15">
        <v>0</v>
      </c>
      <c r="T23" s="15">
        <f t="shared" si="12"/>
        <v>0</v>
      </c>
      <c r="U23" s="20"/>
      <c r="V23" s="11">
        <v>0</v>
      </c>
      <c r="W23" s="15">
        <v>0</v>
      </c>
      <c r="X23" s="15">
        <v>0</v>
      </c>
      <c r="Y23" s="20"/>
      <c r="Z23" s="11">
        <v>0</v>
      </c>
      <c r="AA23" s="15">
        <v>0</v>
      </c>
      <c r="AB23" s="15">
        <f t="shared" si="0"/>
        <v>0</v>
      </c>
      <c r="AC23" s="20"/>
      <c r="AD23" s="11">
        <v>0</v>
      </c>
      <c r="AE23" s="15">
        <v>0</v>
      </c>
      <c r="AF23" s="15">
        <v>0</v>
      </c>
      <c r="AG23" s="20"/>
      <c r="AH23" s="11">
        <v>0</v>
      </c>
      <c r="AI23" s="15">
        <v>0</v>
      </c>
      <c r="AJ23" s="15">
        <f t="shared" si="10"/>
        <v>0</v>
      </c>
      <c r="AK23" s="20"/>
      <c r="AL23" s="11"/>
      <c r="AM23" s="15"/>
      <c r="AN23" s="15"/>
      <c r="AO23" s="20"/>
      <c r="AP23" s="11">
        <v>0</v>
      </c>
      <c r="AQ23" s="15">
        <v>0</v>
      </c>
      <c r="AR23" s="15">
        <f t="shared" si="2"/>
        <v>0</v>
      </c>
      <c r="AS23" s="20"/>
      <c r="AT23" s="11"/>
      <c r="AU23" s="15"/>
      <c r="AV23" s="15"/>
      <c r="AW23" s="21"/>
      <c r="AX23" s="18">
        <f>AY23+AZ23</f>
        <v>0</v>
      </c>
      <c r="AY23" s="15"/>
      <c r="AZ23" s="15"/>
      <c r="BA23" s="22"/>
      <c r="BB23" s="18">
        <v>0</v>
      </c>
      <c r="BC23" s="15">
        <v>0</v>
      </c>
      <c r="BD23" s="15">
        <v>0</v>
      </c>
      <c r="BE23" s="21"/>
      <c r="BF23" s="67">
        <f>BG23+BH23</f>
        <v>0</v>
      </c>
      <c r="BG23" s="19">
        <v>0</v>
      </c>
      <c r="BH23" s="19">
        <v>0</v>
      </c>
      <c r="BI23" s="56" t="s">
        <v>43</v>
      </c>
      <c r="BJ23" s="55">
        <f t="shared" si="4"/>
        <v>0</v>
      </c>
      <c r="BK23" s="19">
        <v>0</v>
      </c>
      <c r="BL23" s="19">
        <v>0</v>
      </c>
      <c r="BM23" s="56" t="s">
        <v>43</v>
      </c>
      <c r="BN23" s="55">
        <f t="shared" si="5"/>
        <v>0</v>
      </c>
      <c r="BO23" s="19">
        <v>0</v>
      </c>
      <c r="BP23" s="19">
        <v>0</v>
      </c>
      <c r="BQ23" s="56" t="s">
        <v>43</v>
      </c>
      <c r="BR23" s="73">
        <f t="shared" si="11"/>
        <v>0</v>
      </c>
      <c r="BS23" s="74">
        <v>0</v>
      </c>
      <c r="BT23" s="74">
        <v>0</v>
      </c>
      <c r="BU23" s="56" t="s">
        <v>43</v>
      </c>
      <c r="BV23" s="62">
        <f t="shared" si="6"/>
        <v>0</v>
      </c>
      <c r="BW23" s="15">
        <v>0</v>
      </c>
      <c r="BX23" s="15">
        <v>0</v>
      </c>
      <c r="BY23" s="56" t="s">
        <v>43</v>
      </c>
      <c r="BZ23" s="11">
        <f t="shared" si="7"/>
        <v>0</v>
      </c>
      <c r="CA23" s="15">
        <v>0</v>
      </c>
      <c r="CB23" s="15">
        <v>0</v>
      </c>
      <c r="CC23" s="56" t="s">
        <v>43</v>
      </c>
      <c r="CD23" s="81">
        <f t="shared" si="8"/>
        <v>0</v>
      </c>
      <c r="CE23" s="15">
        <v>0</v>
      </c>
      <c r="CF23" s="15">
        <v>0</v>
      </c>
      <c r="CG23" s="56" t="s">
        <v>43</v>
      </c>
      <c r="CH23" s="81">
        <f t="shared" si="9"/>
        <v>0</v>
      </c>
      <c r="CI23" s="68">
        <v>0</v>
      </c>
      <c r="CJ23" s="68">
        <v>0</v>
      </c>
      <c r="CK23" s="56" t="s">
        <v>43</v>
      </c>
      <c r="CL23" s="11">
        <v>0</v>
      </c>
      <c r="CM23" s="15">
        <v>0</v>
      </c>
      <c r="CN23" s="15">
        <v>0</v>
      </c>
      <c r="CO23" s="56" t="s">
        <v>43</v>
      </c>
      <c r="CP23" s="11">
        <f t="shared" si="14"/>
        <v>0</v>
      </c>
      <c r="CQ23" s="15">
        <v>0</v>
      </c>
      <c r="CR23" s="15">
        <v>0</v>
      </c>
      <c r="CS23" s="56" t="s">
        <v>43</v>
      </c>
    </row>
    <row r="24" spans="1:97" ht="15.75" customHeight="1" x14ac:dyDescent="0.25">
      <c r="A24" s="23" t="s">
        <v>46</v>
      </c>
      <c r="B24" s="11"/>
      <c r="C24" s="15"/>
      <c r="D24" s="24"/>
      <c r="E24" s="20"/>
      <c r="F24" s="11"/>
      <c r="G24" s="15"/>
      <c r="H24" s="24"/>
      <c r="I24" s="20"/>
      <c r="J24" s="11"/>
      <c r="K24" s="15"/>
      <c r="L24" s="24"/>
      <c r="M24" s="20"/>
      <c r="N24" s="11"/>
      <c r="O24" s="15"/>
      <c r="P24" s="24"/>
      <c r="Q24" s="20"/>
      <c r="R24" s="11"/>
      <c r="S24" s="15"/>
      <c r="T24" s="24"/>
      <c r="U24" s="20"/>
      <c r="V24" s="11"/>
      <c r="W24" s="15"/>
      <c r="X24" s="24"/>
      <c r="Y24" s="20"/>
      <c r="Z24" s="11"/>
      <c r="AA24" s="15"/>
      <c r="AB24" s="24"/>
      <c r="AC24" s="20"/>
      <c r="AD24" s="11"/>
      <c r="AE24" s="15"/>
      <c r="AF24" s="24"/>
      <c r="AG24" s="20"/>
      <c r="AH24" s="11"/>
      <c r="AI24" s="15"/>
      <c r="AJ24" s="24"/>
      <c r="AK24" s="20"/>
      <c r="AL24" s="11"/>
      <c r="AM24" s="15"/>
      <c r="AN24" s="24"/>
      <c r="AO24" s="20"/>
      <c r="AP24" s="11"/>
      <c r="AQ24" s="15"/>
      <c r="AR24" s="24"/>
      <c r="AS24" s="20"/>
      <c r="AT24" s="11"/>
      <c r="AU24" s="15"/>
      <c r="AV24" s="24"/>
      <c r="AW24" s="21"/>
      <c r="AX24" s="25"/>
      <c r="AY24" s="26"/>
      <c r="AZ24" s="27"/>
      <c r="BA24" s="28"/>
      <c r="BB24" s="25"/>
      <c r="BC24" s="26"/>
      <c r="BD24" s="27"/>
      <c r="BE24" s="29"/>
      <c r="BF24" s="69">
        <v>84</v>
      </c>
      <c r="BG24" s="31">
        <v>70</v>
      </c>
      <c r="BH24" s="32">
        <v>14</v>
      </c>
      <c r="BI24" s="56" t="s">
        <v>12</v>
      </c>
      <c r="BJ24" s="55">
        <f t="shared" si="4"/>
        <v>50</v>
      </c>
      <c r="BK24" s="19">
        <v>43</v>
      </c>
      <c r="BL24" s="63">
        <v>7</v>
      </c>
      <c r="BM24" s="56" t="s">
        <v>12</v>
      </c>
      <c r="BN24" s="55">
        <f t="shared" si="5"/>
        <v>15</v>
      </c>
      <c r="BO24" s="19">
        <v>13</v>
      </c>
      <c r="BP24" s="63">
        <v>2</v>
      </c>
      <c r="BQ24" s="56" t="s">
        <v>12</v>
      </c>
      <c r="BR24" s="73">
        <v>16</v>
      </c>
      <c r="BS24" s="74">
        <v>15</v>
      </c>
      <c r="BT24" s="76">
        <v>1</v>
      </c>
      <c r="BU24" s="56" t="s">
        <v>12</v>
      </c>
      <c r="BV24" s="62">
        <f t="shared" si="6"/>
        <v>18</v>
      </c>
      <c r="BW24" s="15">
        <v>16</v>
      </c>
      <c r="BX24" s="24">
        <v>2</v>
      </c>
      <c r="BY24" s="56" t="s">
        <v>12</v>
      </c>
      <c r="BZ24" s="11">
        <f t="shared" si="7"/>
        <v>14</v>
      </c>
      <c r="CA24" s="15">
        <v>13</v>
      </c>
      <c r="CB24" s="24">
        <v>1</v>
      </c>
      <c r="CC24" s="56" t="s">
        <v>12</v>
      </c>
      <c r="CD24" s="81">
        <f t="shared" si="8"/>
        <v>24</v>
      </c>
      <c r="CE24" s="15">
        <v>21</v>
      </c>
      <c r="CF24" s="24">
        <v>3</v>
      </c>
      <c r="CG24" s="56" t="s">
        <v>12</v>
      </c>
      <c r="CH24" s="81">
        <f t="shared" si="9"/>
        <v>41</v>
      </c>
      <c r="CI24" s="68">
        <v>38</v>
      </c>
      <c r="CJ24" s="83">
        <v>3</v>
      </c>
      <c r="CK24" s="56" t="s">
        <v>12</v>
      </c>
      <c r="CL24" s="11">
        <v>19</v>
      </c>
      <c r="CM24" s="15">
        <v>17</v>
      </c>
      <c r="CN24" s="24">
        <v>2</v>
      </c>
      <c r="CO24" s="56" t="s">
        <v>12</v>
      </c>
      <c r="CP24" s="11">
        <v>12</v>
      </c>
      <c r="CQ24" s="15">
        <v>10</v>
      </c>
      <c r="CR24" s="24">
        <v>2</v>
      </c>
      <c r="CS24" s="56" t="s">
        <v>12</v>
      </c>
    </row>
    <row r="25" spans="1:97" ht="15.75" customHeight="1" x14ac:dyDescent="0.25">
      <c r="A25" s="23" t="s">
        <v>101</v>
      </c>
      <c r="B25" s="64"/>
      <c r="C25" s="19"/>
      <c r="D25" s="63"/>
      <c r="E25" s="20"/>
      <c r="F25" s="64"/>
      <c r="G25" s="19"/>
      <c r="H25" s="63"/>
      <c r="I25" s="20"/>
      <c r="J25" s="64"/>
      <c r="K25" s="19"/>
      <c r="L25" s="63"/>
      <c r="M25" s="20"/>
      <c r="N25" s="64"/>
      <c r="O25" s="19"/>
      <c r="P25" s="63"/>
      <c r="Q25" s="20"/>
      <c r="R25" s="64"/>
      <c r="S25" s="19"/>
      <c r="T25" s="63"/>
      <c r="U25" s="20"/>
      <c r="V25" s="64"/>
      <c r="W25" s="19"/>
      <c r="X25" s="63"/>
      <c r="Y25" s="20"/>
      <c r="Z25" s="64"/>
      <c r="AA25" s="19"/>
      <c r="AB25" s="63"/>
      <c r="AC25" s="20"/>
      <c r="AD25" s="64"/>
      <c r="AE25" s="19"/>
      <c r="AF25" s="63"/>
      <c r="AG25" s="20"/>
      <c r="AH25" s="64"/>
      <c r="AI25" s="19"/>
      <c r="AJ25" s="63"/>
      <c r="AK25" s="20"/>
      <c r="AL25" s="64"/>
      <c r="AM25" s="19"/>
      <c r="AN25" s="63"/>
      <c r="AO25" s="20"/>
      <c r="AP25" s="64"/>
      <c r="AQ25" s="19"/>
      <c r="AR25" s="63"/>
      <c r="AS25" s="20"/>
      <c r="AT25" s="64"/>
      <c r="AU25" s="19"/>
      <c r="AV25" s="63"/>
      <c r="AW25" s="65"/>
      <c r="AX25" s="30"/>
      <c r="AY25" s="31"/>
      <c r="AZ25" s="32"/>
      <c r="BA25" s="28"/>
      <c r="BB25" s="30"/>
      <c r="BC25" s="31"/>
      <c r="BD25" s="32"/>
      <c r="BE25" s="29"/>
      <c r="BF25" s="69">
        <v>18</v>
      </c>
      <c r="BG25" s="31">
        <v>12</v>
      </c>
      <c r="BH25" s="32">
        <v>6</v>
      </c>
      <c r="BI25" s="56" t="s">
        <v>12</v>
      </c>
      <c r="BJ25" s="55">
        <f t="shared" si="4"/>
        <v>11</v>
      </c>
      <c r="BK25" s="31">
        <v>7</v>
      </c>
      <c r="BL25" s="32">
        <v>4</v>
      </c>
      <c r="BM25" s="56" t="s">
        <v>12</v>
      </c>
      <c r="BN25" s="55">
        <f t="shared" si="5"/>
        <v>10</v>
      </c>
      <c r="BO25" s="19">
        <v>8</v>
      </c>
      <c r="BP25" s="63">
        <v>2</v>
      </c>
      <c r="BQ25" s="56" t="s">
        <v>12</v>
      </c>
      <c r="BR25" s="73">
        <v>21</v>
      </c>
      <c r="BS25" s="74">
        <v>18</v>
      </c>
      <c r="BT25" s="76">
        <v>3</v>
      </c>
      <c r="BU25" s="56" t="s">
        <v>12</v>
      </c>
      <c r="BV25" s="62">
        <f t="shared" si="6"/>
        <v>18</v>
      </c>
      <c r="BW25" s="19">
        <v>15</v>
      </c>
      <c r="BX25" s="63">
        <v>3</v>
      </c>
      <c r="BY25" s="56" t="s">
        <v>12</v>
      </c>
      <c r="BZ25" s="64">
        <f>+CA25+CB25</f>
        <v>19</v>
      </c>
      <c r="CA25" s="19">
        <f>5+12</f>
        <v>17</v>
      </c>
      <c r="CB25" s="63">
        <v>2</v>
      </c>
      <c r="CC25" s="56" t="s">
        <v>12</v>
      </c>
      <c r="CD25" s="81">
        <f t="shared" si="8"/>
        <v>30</v>
      </c>
      <c r="CE25" s="19">
        <v>26</v>
      </c>
      <c r="CF25" s="63">
        <v>4</v>
      </c>
      <c r="CG25" s="56" t="s">
        <v>12</v>
      </c>
      <c r="CH25" s="81">
        <f t="shared" si="9"/>
        <v>36</v>
      </c>
      <c r="CI25" s="68">
        <v>28</v>
      </c>
      <c r="CJ25" s="84">
        <v>8</v>
      </c>
      <c r="CK25" s="56" t="s">
        <v>12</v>
      </c>
      <c r="CL25" s="64">
        <v>31</v>
      </c>
      <c r="CM25" s="19">
        <v>26</v>
      </c>
      <c r="CN25" s="63">
        <v>5</v>
      </c>
      <c r="CO25" s="56" t="s">
        <v>12</v>
      </c>
      <c r="CP25" s="64">
        <v>28</v>
      </c>
      <c r="CQ25" s="19">
        <v>25</v>
      </c>
      <c r="CR25" s="63">
        <v>3</v>
      </c>
      <c r="CS25" s="56" t="s">
        <v>12</v>
      </c>
    </row>
    <row r="26" spans="1:97" s="72" customFormat="1" ht="15.75" customHeight="1" x14ac:dyDescent="0.25">
      <c r="A26" s="23" t="s">
        <v>103</v>
      </c>
      <c r="B26" s="64"/>
      <c r="C26" s="19"/>
      <c r="D26" s="63"/>
      <c r="E26" s="20"/>
      <c r="F26" s="64"/>
      <c r="G26" s="19"/>
      <c r="H26" s="63"/>
      <c r="I26" s="20"/>
      <c r="J26" s="64"/>
      <c r="K26" s="19"/>
      <c r="L26" s="63"/>
      <c r="M26" s="20"/>
      <c r="N26" s="64"/>
      <c r="O26" s="19"/>
      <c r="P26" s="63"/>
      <c r="Q26" s="20"/>
      <c r="R26" s="64"/>
      <c r="S26" s="19"/>
      <c r="T26" s="63"/>
      <c r="U26" s="20"/>
      <c r="V26" s="64"/>
      <c r="W26" s="19"/>
      <c r="X26" s="63"/>
      <c r="Y26" s="20"/>
      <c r="Z26" s="64"/>
      <c r="AA26" s="19"/>
      <c r="AB26" s="63"/>
      <c r="AC26" s="20"/>
      <c r="AD26" s="64"/>
      <c r="AE26" s="19"/>
      <c r="AF26" s="63"/>
      <c r="AG26" s="20"/>
      <c r="AH26" s="64"/>
      <c r="AI26" s="19"/>
      <c r="AJ26" s="63"/>
      <c r="AK26" s="20"/>
      <c r="AL26" s="64"/>
      <c r="AM26" s="19"/>
      <c r="AN26" s="63"/>
      <c r="AO26" s="20"/>
      <c r="AP26" s="64"/>
      <c r="AQ26" s="19"/>
      <c r="AR26" s="63"/>
      <c r="AS26" s="20"/>
      <c r="AT26" s="64"/>
      <c r="AU26" s="19"/>
      <c r="AV26" s="63"/>
      <c r="AW26" s="65"/>
      <c r="AX26" s="30"/>
      <c r="AY26" s="31"/>
      <c r="AZ26" s="32"/>
      <c r="BA26" s="28"/>
      <c r="BB26" s="30"/>
      <c r="BC26" s="31"/>
      <c r="BD26" s="32"/>
      <c r="BE26" s="29"/>
      <c r="BF26" s="69"/>
      <c r="BG26" s="31"/>
      <c r="BH26" s="32"/>
      <c r="BI26" s="77"/>
      <c r="BJ26" s="78"/>
      <c r="BK26" s="31"/>
      <c r="BL26" s="32"/>
      <c r="BM26" s="77"/>
      <c r="BN26" s="78"/>
      <c r="BO26" s="31"/>
      <c r="BP26" s="32"/>
      <c r="BQ26" s="77"/>
      <c r="BR26" s="79"/>
      <c r="BS26" s="75"/>
      <c r="BT26" s="80"/>
      <c r="BU26" s="77"/>
      <c r="BV26" s="62">
        <f t="shared" si="6"/>
        <v>1</v>
      </c>
      <c r="BW26" s="19">
        <v>0</v>
      </c>
      <c r="BX26" s="63">
        <v>1</v>
      </c>
      <c r="BY26" s="56" t="s">
        <v>9</v>
      </c>
      <c r="BZ26" s="64">
        <f>+CA26+CB26</f>
        <v>0</v>
      </c>
      <c r="CA26" s="19">
        <v>0</v>
      </c>
      <c r="CB26" s="63">
        <v>0</v>
      </c>
      <c r="CC26" s="56" t="s">
        <v>9</v>
      </c>
      <c r="CD26" s="11">
        <f t="shared" si="8"/>
        <v>0</v>
      </c>
      <c r="CE26" s="19">
        <v>0</v>
      </c>
      <c r="CF26" s="63">
        <v>0</v>
      </c>
      <c r="CG26" s="56" t="s">
        <v>9</v>
      </c>
      <c r="CH26" s="11">
        <f t="shared" si="9"/>
        <v>0</v>
      </c>
      <c r="CI26" s="19">
        <v>0</v>
      </c>
      <c r="CJ26" s="63">
        <v>0</v>
      </c>
      <c r="CK26" s="56" t="s">
        <v>9</v>
      </c>
      <c r="CL26" s="64">
        <v>0</v>
      </c>
      <c r="CM26" s="19">
        <v>0</v>
      </c>
      <c r="CN26" s="63">
        <v>0</v>
      </c>
      <c r="CO26" s="56" t="s">
        <v>9</v>
      </c>
      <c r="CP26" s="64">
        <v>0</v>
      </c>
      <c r="CQ26" s="19">
        <v>0</v>
      </c>
      <c r="CR26" s="63">
        <v>0</v>
      </c>
      <c r="CS26" s="56" t="s">
        <v>9</v>
      </c>
    </row>
    <row r="27" spans="1:97" ht="15.75" customHeight="1" thickBot="1" x14ac:dyDescent="0.3">
      <c r="A27" s="33"/>
      <c r="B27" s="34">
        <f t="shared" ref="B27:D27" si="16">SUM(B7:B23)</f>
        <v>471</v>
      </c>
      <c r="C27" s="35">
        <f t="shared" si="16"/>
        <v>250</v>
      </c>
      <c r="D27" s="36">
        <f t="shared" si="16"/>
        <v>221</v>
      </c>
      <c r="E27" s="37">
        <f>SUM(C27:D27)</f>
        <v>471</v>
      </c>
      <c r="F27" s="34">
        <f t="shared" ref="F27:H27" si="17">SUM(F7:F23)</f>
        <v>519</v>
      </c>
      <c r="G27" s="35">
        <f t="shared" si="17"/>
        <v>294</v>
      </c>
      <c r="H27" s="36">
        <f t="shared" si="17"/>
        <v>225</v>
      </c>
      <c r="I27" s="37">
        <f>SUM(G27:H27)</f>
        <v>519</v>
      </c>
      <c r="J27" s="34">
        <f t="shared" ref="J27:L27" si="18">SUM(J7:J23)</f>
        <v>868</v>
      </c>
      <c r="K27" s="35">
        <f t="shared" si="18"/>
        <v>493</v>
      </c>
      <c r="L27" s="36">
        <f t="shared" si="18"/>
        <v>375</v>
      </c>
      <c r="M27" s="37">
        <f>SUM(K27:L27)</f>
        <v>868</v>
      </c>
      <c r="N27" s="34">
        <f t="shared" ref="N27:P27" si="19">SUM(N7:N23)</f>
        <v>820</v>
      </c>
      <c r="O27" s="35">
        <f t="shared" si="19"/>
        <v>465</v>
      </c>
      <c r="P27" s="36">
        <f t="shared" si="19"/>
        <v>355</v>
      </c>
      <c r="Q27" s="37">
        <f>SUM(O27:P27)</f>
        <v>820</v>
      </c>
      <c r="R27" s="34">
        <f t="shared" ref="R27:T27" si="20">SUM(R7:R23)</f>
        <v>1525</v>
      </c>
      <c r="S27" s="35">
        <f t="shared" si="20"/>
        <v>778</v>
      </c>
      <c r="T27" s="36">
        <f t="shared" si="20"/>
        <v>747</v>
      </c>
      <c r="U27" s="37">
        <f>SUM(S27:T27)</f>
        <v>1525</v>
      </c>
      <c r="V27" s="34">
        <f t="shared" ref="V27:X27" si="21">SUM(V7:V23)</f>
        <v>1755</v>
      </c>
      <c r="W27" s="35">
        <f t="shared" si="21"/>
        <v>991</v>
      </c>
      <c r="X27" s="36">
        <f t="shared" si="21"/>
        <v>764</v>
      </c>
      <c r="Y27" s="37">
        <f>SUM(W27:X27)</f>
        <v>1755</v>
      </c>
      <c r="Z27" s="34">
        <f t="shared" ref="Z27:AB27" si="22">SUM(Z7:Z23)</f>
        <v>1946</v>
      </c>
      <c r="AA27" s="35">
        <f t="shared" si="22"/>
        <v>1028</v>
      </c>
      <c r="AB27" s="36">
        <f t="shared" si="22"/>
        <v>918</v>
      </c>
      <c r="AC27" s="37">
        <f>SUM(AA27:AB27)</f>
        <v>1946</v>
      </c>
      <c r="AD27" s="34">
        <f t="shared" ref="AD27:AF27" si="23">SUM(AD7:AD23)</f>
        <v>2421</v>
      </c>
      <c r="AE27" s="35">
        <f t="shared" si="23"/>
        <v>1142</v>
      </c>
      <c r="AF27" s="36">
        <f t="shared" si="23"/>
        <v>1279</v>
      </c>
      <c r="AG27" s="37">
        <f>SUM(AE27:AF27)</f>
        <v>2421</v>
      </c>
      <c r="AH27" s="34">
        <f t="shared" ref="AH27:AJ27" si="24">SUM(AH7:AH23)</f>
        <v>2495</v>
      </c>
      <c r="AI27" s="35">
        <f t="shared" si="24"/>
        <v>1168</v>
      </c>
      <c r="AJ27" s="36">
        <f t="shared" si="24"/>
        <v>1327</v>
      </c>
      <c r="AK27" s="37">
        <f>SUM(AI27:AJ27)</f>
        <v>2495</v>
      </c>
      <c r="AL27" s="34">
        <f t="shared" ref="AL27:AN27" si="25">SUM(AL7:AL23)</f>
        <v>2441</v>
      </c>
      <c r="AM27" s="35">
        <f t="shared" si="25"/>
        <v>1119</v>
      </c>
      <c r="AN27" s="36">
        <f t="shared" si="25"/>
        <v>1322</v>
      </c>
      <c r="AO27" s="37">
        <f>SUM(AM27:AN27)</f>
        <v>2441</v>
      </c>
      <c r="AP27" s="34">
        <f t="shared" ref="AP27:AR27" si="26">SUM(AP7:AP23)</f>
        <v>2092</v>
      </c>
      <c r="AQ27" s="35">
        <f t="shared" si="26"/>
        <v>1116</v>
      </c>
      <c r="AR27" s="36">
        <f t="shared" si="26"/>
        <v>976</v>
      </c>
      <c r="AS27" s="37">
        <f>SUM(AQ27:AR27)</f>
        <v>2092</v>
      </c>
      <c r="AT27" s="34">
        <f t="shared" ref="AT27:AV27" si="27">SUM(AT7:AT23)</f>
        <v>1713</v>
      </c>
      <c r="AU27" s="35">
        <f t="shared" si="27"/>
        <v>728</v>
      </c>
      <c r="AV27" s="36">
        <f t="shared" si="27"/>
        <v>985</v>
      </c>
      <c r="AW27" s="38">
        <f>SUM(AU27:AV27)</f>
        <v>1713</v>
      </c>
      <c r="AX27" s="39">
        <f t="shared" ref="AX27:AZ27" si="28">SUM(AX7:AX23)</f>
        <v>1867</v>
      </c>
      <c r="AY27" s="40">
        <f t="shared" si="28"/>
        <v>848</v>
      </c>
      <c r="AZ27" s="41">
        <f t="shared" si="28"/>
        <v>1019</v>
      </c>
      <c r="BA27" s="42">
        <f>SUM(AY27:AZ27)</f>
        <v>1867</v>
      </c>
      <c r="BB27" s="39">
        <f t="shared" ref="BB27:BD27" si="29">SUM(BB7:BB23)</f>
        <v>2081</v>
      </c>
      <c r="BC27" s="40">
        <f t="shared" si="29"/>
        <v>1024</v>
      </c>
      <c r="BD27" s="41">
        <f t="shared" si="29"/>
        <v>1057</v>
      </c>
      <c r="BE27" s="43">
        <f>SUM(BC27:BD27)</f>
        <v>2081</v>
      </c>
      <c r="BF27" s="39">
        <f>SUM(BF7:BF25)</f>
        <v>2738</v>
      </c>
      <c r="BG27" s="40">
        <f>SUM(BG7:BG25)</f>
        <v>1425</v>
      </c>
      <c r="BH27" s="41">
        <f>SUM(BH7:BH25)</f>
        <v>1313</v>
      </c>
      <c r="BI27" s="60">
        <f>SUM(BG27:BH27)</f>
        <v>2738</v>
      </c>
      <c r="BJ27" s="57">
        <f>SUM(BJ7:BJ25)</f>
        <v>2517</v>
      </c>
      <c r="BK27" s="58">
        <f t="shared" ref="BK27:BL27" si="30">SUM(BK7:BK23)</f>
        <v>1320</v>
      </c>
      <c r="BL27" s="59">
        <f t="shared" si="30"/>
        <v>1136</v>
      </c>
      <c r="BM27" s="60">
        <f>SUM(BK27:BL27)</f>
        <v>2456</v>
      </c>
      <c r="BN27" s="57">
        <f>SUM(BN7:BN25)</f>
        <v>2830</v>
      </c>
      <c r="BO27" s="58">
        <f t="shared" ref="BO27:BP27" si="31">SUM(BO7:BO23)</f>
        <v>1449</v>
      </c>
      <c r="BP27" s="59">
        <f t="shared" si="31"/>
        <v>1356</v>
      </c>
      <c r="BQ27" s="60">
        <f>SUM(BO27:BP27)</f>
        <v>2805</v>
      </c>
      <c r="BR27" s="57">
        <f>SUM(BR7:BR25)</f>
        <v>3044</v>
      </c>
      <c r="BS27" s="58">
        <f>SUM(BS7:BS25)</f>
        <v>1545</v>
      </c>
      <c r="BT27" s="59">
        <f>SUM(BT7:BT25)</f>
        <v>1499</v>
      </c>
      <c r="BU27" s="60">
        <f>SUM(BS27:BT27)</f>
        <v>3044</v>
      </c>
      <c r="BV27" s="44">
        <f>SUM(BV7:BV26)</f>
        <v>3142</v>
      </c>
      <c r="BW27" s="35">
        <f t="shared" ref="BW27:BX27" si="32">SUM(BW7:BW23)</f>
        <v>1599</v>
      </c>
      <c r="BX27" s="36">
        <f t="shared" si="32"/>
        <v>1506</v>
      </c>
      <c r="BY27" s="37">
        <f>SUM(BW27:BX27)</f>
        <v>3105</v>
      </c>
      <c r="BZ27" s="34">
        <f>SUM(BZ7:BZ26)</f>
        <v>3205</v>
      </c>
      <c r="CA27" s="35">
        <f>SUM(CA7:CA26)</f>
        <v>1664</v>
      </c>
      <c r="CB27" s="36">
        <f>SUM(CB7:CB26)</f>
        <v>1541</v>
      </c>
      <c r="CC27" s="37">
        <f>SUM(CA27:CB27)</f>
        <v>3205</v>
      </c>
      <c r="CD27" s="34">
        <f>SUM(CD7:CD26)</f>
        <v>3457</v>
      </c>
      <c r="CE27" s="35">
        <f t="shared" ref="CE27:CF27" si="33">SUM(CE7:CE23)</f>
        <v>1758</v>
      </c>
      <c r="CF27" s="36">
        <f t="shared" si="33"/>
        <v>1645</v>
      </c>
      <c r="CG27" s="37">
        <f>SUM(CE27:CF27)</f>
        <v>3403</v>
      </c>
      <c r="CH27" s="34">
        <f>SUM(CH7:CH26)</f>
        <v>3433</v>
      </c>
      <c r="CI27" s="35">
        <f>SUM(CI7:CI26)</f>
        <v>1870</v>
      </c>
      <c r="CJ27" s="36">
        <f>SUM(CJ7:CJ26)</f>
        <v>1563</v>
      </c>
      <c r="CK27" s="37">
        <f>SUM(CI27:CJ27)</f>
        <v>3433</v>
      </c>
      <c r="CL27" s="34">
        <f>SUM(CL7:CL26)</f>
        <v>3289</v>
      </c>
      <c r="CM27" s="35">
        <f>SUM(CM7:CM26)</f>
        <v>1769</v>
      </c>
      <c r="CN27" s="36">
        <f>SUM(CN7:CN26)</f>
        <v>1520</v>
      </c>
      <c r="CO27" s="37">
        <f>SUM(CM27:CN27)</f>
        <v>3289</v>
      </c>
      <c r="CP27" s="34">
        <f>SUM(CP7:CP26)</f>
        <v>2518</v>
      </c>
      <c r="CQ27" s="35">
        <f>SUM(CQ7:CQ26)</f>
        <v>1440</v>
      </c>
      <c r="CR27" s="36">
        <f>SUM(CR7:CR26)</f>
        <v>1078</v>
      </c>
      <c r="CS27" s="37">
        <f>SUM(CQ27:CR27)</f>
        <v>2518</v>
      </c>
    </row>
    <row r="28" spans="1:97" ht="15.75" customHeight="1" x14ac:dyDescent="0.25">
      <c r="A28" s="14" t="s">
        <v>47</v>
      </c>
      <c r="B28" s="20">
        <v>0</v>
      </c>
      <c r="C28" s="33"/>
      <c r="D28" s="33"/>
      <c r="E28" s="33"/>
      <c r="F28" s="20">
        <v>4</v>
      </c>
      <c r="G28" s="33"/>
      <c r="H28" s="33"/>
      <c r="I28" s="33"/>
      <c r="J28" s="20">
        <v>4</v>
      </c>
      <c r="K28" s="33"/>
      <c r="L28" s="33"/>
      <c r="M28" s="33"/>
      <c r="N28" s="20">
        <v>4</v>
      </c>
      <c r="O28" s="33"/>
      <c r="P28" s="33"/>
      <c r="Q28" s="33"/>
      <c r="R28" s="20">
        <v>9</v>
      </c>
      <c r="S28" s="33"/>
      <c r="T28" s="33"/>
      <c r="U28" s="33"/>
      <c r="V28" s="20">
        <v>9</v>
      </c>
      <c r="W28" s="33"/>
      <c r="X28" s="33"/>
      <c r="Y28" s="33"/>
      <c r="Z28" s="20">
        <v>9</v>
      </c>
      <c r="AA28" s="33"/>
      <c r="AB28" s="33"/>
      <c r="AC28" s="33"/>
      <c r="AD28" s="20">
        <v>9</v>
      </c>
      <c r="AE28" s="33"/>
      <c r="AF28" s="33"/>
      <c r="AG28" s="33"/>
      <c r="AH28" s="20">
        <v>9</v>
      </c>
      <c r="AI28" s="33"/>
      <c r="AJ28" s="33"/>
      <c r="AK28" s="33"/>
      <c r="AL28" s="20">
        <v>9</v>
      </c>
      <c r="AM28" s="33"/>
      <c r="AN28" s="33"/>
      <c r="AO28" s="33"/>
      <c r="AP28" s="20">
        <v>9</v>
      </c>
      <c r="AQ28" s="33"/>
      <c r="AR28" s="33"/>
      <c r="AS28" s="33"/>
      <c r="AT28" s="20">
        <v>9</v>
      </c>
      <c r="AU28" s="33"/>
      <c r="AV28" s="33"/>
      <c r="AW28" s="33"/>
      <c r="AX28" s="45">
        <v>9</v>
      </c>
      <c r="AY28" s="33"/>
      <c r="AZ28" s="33"/>
      <c r="BA28" s="33"/>
      <c r="BB28" s="45">
        <v>9</v>
      </c>
      <c r="BC28" s="33"/>
      <c r="BD28" s="33"/>
      <c r="BE28" s="33"/>
      <c r="BF28" s="70">
        <v>0</v>
      </c>
      <c r="BG28" s="33"/>
      <c r="BH28" s="33"/>
      <c r="BI28" s="33"/>
      <c r="BJ28" s="46">
        <v>6</v>
      </c>
      <c r="BK28" s="33"/>
      <c r="BL28" s="33"/>
      <c r="BM28" s="33"/>
      <c r="BN28" s="46">
        <v>6</v>
      </c>
      <c r="BO28" s="33"/>
      <c r="BP28" s="33"/>
      <c r="BQ28" s="33"/>
      <c r="BR28" s="46">
        <v>6</v>
      </c>
      <c r="BS28" s="33"/>
      <c r="BT28" s="33"/>
      <c r="BU28" s="33"/>
      <c r="BV28" s="46">
        <v>6</v>
      </c>
      <c r="BW28" s="33"/>
      <c r="BX28" s="33"/>
      <c r="BY28" s="33"/>
      <c r="BZ28" s="46">
        <v>6</v>
      </c>
      <c r="CA28" s="33"/>
      <c r="CB28" s="33"/>
      <c r="CC28" s="33"/>
      <c r="CD28" s="46">
        <v>6</v>
      </c>
      <c r="CE28" s="33"/>
      <c r="CF28" s="33"/>
      <c r="CG28" s="33"/>
      <c r="CH28" s="20">
        <v>6</v>
      </c>
      <c r="CI28" s="33"/>
      <c r="CJ28" s="33"/>
      <c r="CK28" s="33"/>
      <c r="CL28" s="20">
        <v>6</v>
      </c>
      <c r="CM28" s="33"/>
      <c r="CN28" s="33"/>
      <c r="CO28" s="33"/>
      <c r="CP28" s="20">
        <v>6</v>
      </c>
      <c r="CQ28" s="33"/>
      <c r="CR28" s="33"/>
      <c r="CS28" s="33"/>
    </row>
    <row r="29" spans="1:97" ht="15.75" customHeight="1" x14ac:dyDescent="0.25">
      <c r="A29" s="14" t="s">
        <v>48</v>
      </c>
      <c r="B29" s="20">
        <v>3</v>
      </c>
      <c r="C29" s="33"/>
      <c r="D29" s="33"/>
      <c r="E29" s="33"/>
      <c r="F29" s="20">
        <v>3</v>
      </c>
      <c r="G29" s="33"/>
      <c r="H29" s="33"/>
      <c r="I29" s="33"/>
      <c r="J29" s="20">
        <v>3</v>
      </c>
      <c r="K29" s="33"/>
      <c r="L29" s="33"/>
      <c r="M29" s="33"/>
      <c r="N29" s="20">
        <v>5</v>
      </c>
      <c r="O29" s="33"/>
      <c r="P29" s="33"/>
      <c r="Q29" s="33"/>
      <c r="R29" s="20">
        <v>8</v>
      </c>
      <c r="S29" s="33"/>
      <c r="T29" s="33"/>
      <c r="U29" s="33"/>
      <c r="V29" s="20">
        <v>8</v>
      </c>
      <c r="W29" s="33"/>
      <c r="X29" s="33"/>
      <c r="Y29" s="33"/>
      <c r="Z29" s="20">
        <v>8</v>
      </c>
      <c r="AA29" s="33"/>
      <c r="AB29" s="33"/>
      <c r="AC29" s="33"/>
      <c r="AD29" s="20">
        <v>8</v>
      </c>
      <c r="AE29" s="33"/>
      <c r="AF29" s="33"/>
      <c r="AG29" s="33"/>
      <c r="AH29" s="20">
        <v>8</v>
      </c>
      <c r="AI29" s="33"/>
      <c r="AJ29" s="33"/>
      <c r="AK29" s="33"/>
      <c r="AL29" s="20">
        <v>8</v>
      </c>
      <c r="AM29" s="33"/>
      <c r="AN29" s="33"/>
      <c r="AO29" s="33"/>
      <c r="AP29" s="20">
        <v>8</v>
      </c>
      <c r="AQ29" s="33"/>
      <c r="AR29" s="33"/>
      <c r="AS29" s="33"/>
      <c r="AT29" s="20">
        <v>8</v>
      </c>
      <c r="AU29" s="33"/>
      <c r="AV29" s="33"/>
      <c r="AW29" s="33"/>
      <c r="AX29" s="20">
        <v>8</v>
      </c>
      <c r="AY29" s="33"/>
      <c r="AZ29" s="33"/>
      <c r="BA29" s="33"/>
      <c r="BB29" s="20">
        <v>8</v>
      </c>
      <c r="BC29" s="33"/>
      <c r="BD29" s="33"/>
      <c r="BE29" s="33"/>
      <c r="BF29" s="47">
        <v>8</v>
      </c>
      <c r="BG29" s="33"/>
      <c r="BH29" s="33"/>
      <c r="BI29" s="33"/>
      <c r="BJ29" s="47">
        <v>8</v>
      </c>
      <c r="BK29" s="33"/>
      <c r="BL29" s="33"/>
      <c r="BM29" s="33"/>
      <c r="BN29" s="47">
        <v>8</v>
      </c>
      <c r="BO29" s="33"/>
      <c r="BP29" s="33"/>
      <c r="BQ29" s="33"/>
      <c r="BR29" s="47">
        <v>8</v>
      </c>
      <c r="BS29" s="33"/>
      <c r="BT29" s="33"/>
      <c r="BU29" s="33"/>
      <c r="BV29" s="47">
        <v>8</v>
      </c>
      <c r="BW29" s="33"/>
      <c r="BX29" s="33"/>
      <c r="BY29" s="33"/>
      <c r="BZ29" s="47">
        <v>8</v>
      </c>
      <c r="CA29" s="33"/>
      <c r="CB29" s="33"/>
      <c r="CC29" s="33"/>
      <c r="CD29" s="47">
        <v>9</v>
      </c>
      <c r="CE29" s="33"/>
      <c r="CF29" s="33"/>
      <c r="CG29" s="33"/>
      <c r="CH29" s="20">
        <v>9</v>
      </c>
      <c r="CI29" s="33"/>
      <c r="CJ29" s="33"/>
      <c r="CK29" s="33"/>
      <c r="CL29" s="85">
        <v>9</v>
      </c>
      <c r="CM29" s="33"/>
      <c r="CN29" s="33"/>
      <c r="CO29" s="33"/>
      <c r="CP29" s="85">
        <v>9</v>
      </c>
      <c r="CQ29" s="33"/>
      <c r="CR29" s="33"/>
      <c r="CS29" s="33"/>
    </row>
    <row r="30" spans="1:97" ht="15.75" customHeight="1" x14ac:dyDescent="0.25">
      <c r="A30" s="14" t="s">
        <v>49</v>
      </c>
      <c r="B30" s="20">
        <v>4</v>
      </c>
      <c r="C30" s="33"/>
      <c r="D30" s="33"/>
      <c r="E30" s="33"/>
      <c r="F30" s="20">
        <v>4</v>
      </c>
      <c r="G30" s="33"/>
      <c r="H30" s="33"/>
      <c r="I30" s="33"/>
      <c r="J30" s="20">
        <v>4</v>
      </c>
      <c r="K30" s="33"/>
      <c r="L30" s="33"/>
      <c r="M30" s="33"/>
      <c r="N30" s="20">
        <v>4</v>
      </c>
      <c r="O30" s="33"/>
      <c r="P30" s="33"/>
      <c r="Q30" s="33"/>
      <c r="R30" s="20">
        <v>9</v>
      </c>
      <c r="S30" s="33"/>
      <c r="T30" s="33"/>
      <c r="U30" s="33"/>
      <c r="V30" s="20">
        <v>9</v>
      </c>
      <c r="W30" s="33"/>
      <c r="X30" s="33"/>
      <c r="Y30" s="33"/>
      <c r="Z30" s="20">
        <v>9</v>
      </c>
      <c r="AA30" s="33"/>
      <c r="AB30" s="33"/>
      <c r="AC30" s="33"/>
      <c r="AD30" s="20">
        <v>9</v>
      </c>
      <c r="AE30" s="33"/>
      <c r="AF30" s="33"/>
      <c r="AG30" s="33"/>
      <c r="AH30" s="20">
        <v>9</v>
      </c>
      <c r="AI30" s="33"/>
      <c r="AJ30" s="33"/>
      <c r="AK30" s="33"/>
      <c r="AL30" s="20">
        <v>9</v>
      </c>
      <c r="AM30" s="33"/>
      <c r="AN30" s="33"/>
      <c r="AO30" s="33"/>
      <c r="AP30" s="20">
        <v>9</v>
      </c>
      <c r="AQ30" s="33"/>
      <c r="AR30" s="33"/>
      <c r="AS30" s="33"/>
      <c r="AT30" s="20">
        <v>9</v>
      </c>
      <c r="AU30" s="33"/>
      <c r="AV30" s="33"/>
      <c r="AW30" s="33"/>
      <c r="AX30" s="20">
        <v>9</v>
      </c>
      <c r="AY30" s="33"/>
      <c r="AZ30" s="33"/>
      <c r="BA30" s="33"/>
      <c r="BB30" s="20">
        <v>9</v>
      </c>
      <c r="BC30" s="33"/>
      <c r="BD30" s="33"/>
      <c r="BE30" s="33"/>
      <c r="BF30" s="47">
        <v>9</v>
      </c>
      <c r="BG30" s="33"/>
      <c r="BH30" s="33"/>
      <c r="BI30" s="33"/>
      <c r="BJ30" s="47">
        <v>9</v>
      </c>
      <c r="BK30" s="33"/>
      <c r="BL30" s="33"/>
      <c r="BM30" s="33"/>
      <c r="BN30" s="47">
        <v>9</v>
      </c>
      <c r="BO30" s="33"/>
      <c r="BP30" s="33"/>
      <c r="BQ30" s="33"/>
      <c r="BR30" s="47">
        <v>9</v>
      </c>
      <c r="BS30" s="33"/>
      <c r="BT30" s="33"/>
      <c r="BU30" s="33"/>
      <c r="BV30" s="47">
        <v>9</v>
      </c>
      <c r="BW30" s="33"/>
      <c r="BX30" s="33"/>
      <c r="BY30" s="33"/>
      <c r="BZ30" s="47">
        <v>9</v>
      </c>
      <c r="CA30" s="33"/>
      <c r="CB30" s="33"/>
      <c r="CC30" s="33"/>
      <c r="CD30" s="47">
        <v>9</v>
      </c>
      <c r="CE30" s="33"/>
      <c r="CF30" s="33"/>
      <c r="CG30" s="33"/>
      <c r="CH30" s="82">
        <v>14</v>
      </c>
      <c r="CI30" s="33"/>
      <c r="CJ30" s="33"/>
      <c r="CK30" s="33"/>
      <c r="CL30" s="85">
        <v>14</v>
      </c>
      <c r="CM30" s="33"/>
      <c r="CN30" s="33"/>
      <c r="CO30" s="33"/>
      <c r="CP30" s="85">
        <v>14</v>
      </c>
      <c r="CQ30" s="33"/>
      <c r="CR30" s="33"/>
      <c r="CS30" s="33"/>
    </row>
    <row r="31" spans="1:97" ht="15.75" customHeight="1" x14ac:dyDescent="0.25">
      <c r="A31" s="14" t="s">
        <v>50</v>
      </c>
      <c r="B31" s="20">
        <v>0</v>
      </c>
      <c r="C31" s="33"/>
      <c r="D31" s="33"/>
      <c r="E31" s="33"/>
      <c r="F31" s="20">
        <v>0</v>
      </c>
      <c r="G31" s="33"/>
      <c r="H31" s="33"/>
      <c r="I31" s="33"/>
      <c r="J31" s="20">
        <v>0</v>
      </c>
      <c r="K31" s="33"/>
      <c r="L31" s="33"/>
      <c r="M31" s="33"/>
      <c r="N31" s="20">
        <v>0</v>
      </c>
      <c r="O31" s="33"/>
      <c r="P31" s="33"/>
      <c r="Q31" s="33"/>
      <c r="R31" s="20">
        <v>0</v>
      </c>
      <c r="S31" s="33"/>
      <c r="T31" s="33"/>
      <c r="U31" s="33"/>
      <c r="V31" s="20">
        <v>0</v>
      </c>
      <c r="W31" s="33"/>
      <c r="X31" s="33"/>
      <c r="Y31" s="33"/>
      <c r="Z31" s="20">
        <v>0</v>
      </c>
      <c r="AA31" s="33"/>
      <c r="AB31" s="33"/>
      <c r="AC31" s="33"/>
      <c r="AD31" s="20">
        <v>0</v>
      </c>
      <c r="AE31" s="33"/>
      <c r="AF31" s="33"/>
      <c r="AG31" s="33"/>
      <c r="AH31" s="20">
        <v>0</v>
      </c>
      <c r="AI31" s="33"/>
      <c r="AJ31" s="33"/>
      <c r="AK31" s="33"/>
      <c r="AL31" s="20">
        <v>0</v>
      </c>
      <c r="AM31" s="33"/>
      <c r="AN31" s="33"/>
      <c r="AO31" s="33"/>
      <c r="AP31" s="20">
        <v>0</v>
      </c>
      <c r="AQ31" s="33"/>
      <c r="AR31" s="33"/>
      <c r="AS31" s="33"/>
      <c r="AT31" s="20">
        <v>0</v>
      </c>
      <c r="AU31" s="33"/>
      <c r="AV31" s="33"/>
      <c r="AW31" s="33"/>
      <c r="AX31" s="20">
        <v>0</v>
      </c>
      <c r="AY31" s="33"/>
      <c r="AZ31" s="33"/>
      <c r="BA31" s="33"/>
      <c r="BB31" s="20">
        <v>0</v>
      </c>
      <c r="BC31" s="33"/>
      <c r="BD31" s="33"/>
      <c r="BE31" s="33"/>
      <c r="BF31" s="47">
        <v>0</v>
      </c>
      <c r="BG31" s="33"/>
      <c r="BH31" s="33"/>
      <c r="BI31" s="33"/>
      <c r="BJ31" s="47">
        <v>2</v>
      </c>
      <c r="BK31" s="33"/>
      <c r="BL31" s="33"/>
      <c r="BM31" s="33"/>
      <c r="BN31" s="47">
        <v>2</v>
      </c>
      <c r="BO31" s="33"/>
      <c r="BP31" s="33"/>
      <c r="BQ31" s="33"/>
      <c r="BR31" s="47">
        <v>2</v>
      </c>
      <c r="BS31" s="33"/>
      <c r="BT31" s="33"/>
      <c r="BU31" s="33"/>
      <c r="BV31" s="47">
        <v>2</v>
      </c>
      <c r="BW31" s="33"/>
      <c r="BX31" s="33"/>
      <c r="BY31" s="33"/>
      <c r="BZ31" s="47">
        <v>2</v>
      </c>
      <c r="CA31" s="33"/>
      <c r="CB31" s="33"/>
      <c r="CC31" s="33"/>
      <c r="CD31" s="47">
        <v>2</v>
      </c>
      <c r="CE31" s="33"/>
      <c r="CF31" s="33"/>
      <c r="CG31" s="33"/>
      <c r="CH31" s="20">
        <v>2</v>
      </c>
      <c r="CI31" s="33"/>
      <c r="CJ31" s="33"/>
      <c r="CK31" s="33"/>
      <c r="CL31" s="20">
        <v>2</v>
      </c>
      <c r="CM31" s="33"/>
      <c r="CN31" s="33"/>
      <c r="CO31" s="33"/>
      <c r="CP31" s="20">
        <v>2</v>
      </c>
      <c r="CQ31" s="33"/>
      <c r="CR31" s="33"/>
      <c r="CS31" s="33"/>
    </row>
    <row r="32" spans="1:97" ht="15.75" customHeight="1" x14ac:dyDescent="0.25">
      <c r="A32" s="14" t="s">
        <v>105</v>
      </c>
      <c r="B32" s="20">
        <v>0</v>
      </c>
      <c r="C32" s="33"/>
      <c r="D32" s="33"/>
      <c r="E32" s="33"/>
      <c r="F32" s="20">
        <v>0</v>
      </c>
      <c r="G32" s="33"/>
      <c r="H32" s="33"/>
      <c r="I32" s="33"/>
      <c r="J32" s="20">
        <v>0</v>
      </c>
      <c r="K32" s="33"/>
      <c r="L32" s="33"/>
      <c r="M32" s="33"/>
      <c r="N32" s="20">
        <v>0</v>
      </c>
      <c r="O32" s="33"/>
      <c r="P32" s="33"/>
      <c r="Q32" s="33"/>
      <c r="R32" s="20">
        <v>36</v>
      </c>
      <c r="S32" s="33"/>
      <c r="T32" s="33"/>
      <c r="U32" s="33"/>
      <c r="V32" s="20">
        <v>36</v>
      </c>
      <c r="W32" s="33"/>
      <c r="X32" s="33"/>
      <c r="Y32" s="33"/>
      <c r="Z32" s="20">
        <v>36</v>
      </c>
      <c r="AA32" s="33"/>
      <c r="AB32" s="33"/>
      <c r="AC32" s="33"/>
      <c r="AD32" s="20">
        <v>36</v>
      </c>
      <c r="AE32" s="33"/>
      <c r="AF32" s="33"/>
      <c r="AG32" s="33"/>
      <c r="AH32" s="20">
        <v>36</v>
      </c>
      <c r="AI32" s="33"/>
      <c r="AJ32" s="33"/>
      <c r="AK32" s="33"/>
      <c r="AL32" s="20">
        <v>36</v>
      </c>
      <c r="AM32" s="33"/>
      <c r="AN32" s="33"/>
      <c r="AO32" s="33"/>
      <c r="AP32" s="20">
        <v>36</v>
      </c>
      <c r="AQ32" s="33"/>
      <c r="AR32" s="33"/>
      <c r="AS32" s="33"/>
      <c r="AT32" s="20">
        <v>36</v>
      </c>
      <c r="AU32" s="33"/>
      <c r="AV32" s="33"/>
      <c r="AW32" s="33"/>
      <c r="AX32" s="20">
        <v>36</v>
      </c>
      <c r="AY32" s="33"/>
      <c r="AZ32" s="33"/>
      <c r="BA32" s="33"/>
      <c r="BB32" s="20">
        <v>36</v>
      </c>
      <c r="BC32" s="33"/>
      <c r="BD32" s="33"/>
      <c r="BE32" s="33"/>
      <c r="BF32" s="47">
        <v>36</v>
      </c>
      <c r="BG32" s="33"/>
      <c r="BH32" s="33"/>
      <c r="BI32" s="33"/>
      <c r="BJ32" s="47">
        <v>36</v>
      </c>
      <c r="BK32" s="33"/>
      <c r="BL32" s="33"/>
      <c r="BM32" s="33"/>
      <c r="BN32" s="47">
        <v>36</v>
      </c>
      <c r="BO32" s="33"/>
      <c r="BP32" s="33"/>
      <c r="BQ32" s="33"/>
      <c r="BR32" s="47">
        <v>36</v>
      </c>
      <c r="BS32" s="33"/>
      <c r="BT32" s="33"/>
      <c r="BU32" s="33"/>
      <c r="BV32" s="47">
        <v>36</v>
      </c>
      <c r="BW32" s="33"/>
      <c r="BX32" s="33"/>
      <c r="BY32" s="33"/>
      <c r="BZ32" s="47">
        <v>36</v>
      </c>
      <c r="CA32" s="33"/>
      <c r="CB32" s="33"/>
      <c r="CC32" s="33"/>
      <c r="CD32" s="47">
        <v>36</v>
      </c>
      <c r="CE32" s="33"/>
      <c r="CF32" s="33"/>
      <c r="CG32" s="33"/>
      <c r="CH32" s="20">
        <v>36</v>
      </c>
      <c r="CI32" s="33"/>
      <c r="CJ32" s="33"/>
      <c r="CK32" s="33"/>
      <c r="CL32" s="20">
        <v>36</v>
      </c>
      <c r="CM32" s="33"/>
      <c r="CN32" s="33"/>
      <c r="CO32" s="33"/>
      <c r="CP32" s="20">
        <v>36</v>
      </c>
      <c r="CQ32" s="33"/>
      <c r="CR32" s="33"/>
      <c r="CS32" s="33"/>
    </row>
    <row r="33" spans="1:97" ht="15.75" customHeight="1" x14ac:dyDescent="0.25">
      <c r="A33" s="14" t="s">
        <v>51</v>
      </c>
      <c r="B33" s="20">
        <v>0</v>
      </c>
      <c r="C33" s="33"/>
      <c r="D33" s="33"/>
      <c r="E33" s="33"/>
      <c r="F33" s="20">
        <v>0</v>
      </c>
      <c r="G33" s="33"/>
      <c r="H33" s="33"/>
      <c r="I33" s="33"/>
      <c r="J33" s="20">
        <v>0</v>
      </c>
      <c r="K33" s="33"/>
      <c r="L33" s="33"/>
      <c r="M33" s="33"/>
      <c r="N33" s="20">
        <v>0</v>
      </c>
      <c r="O33" s="48"/>
      <c r="P33" s="49"/>
      <c r="Q33" s="49"/>
      <c r="R33" s="20">
        <v>0</v>
      </c>
      <c r="S33" s="48"/>
      <c r="T33" s="49"/>
      <c r="U33" s="49"/>
      <c r="V33" s="20">
        <v>0</v>
      </c>
      <c r="W33" s="48"/>
      <c r="X33" s="49"/>
      <c r="Y33" s="49"/>
      <c r="Z33" s="20">
        <v>0</v>
      </c>
      <c r="AA33" s="48"/>
      <c r="AB33" s="49"/>
      <c r="AC33" s="49"/>
      <c r="AD33" s="20">
        <v>0</v>
      </c>
      <c r="AE33" s="48"/>
      <c r="AF33" s="49"/>
      <c r="AG33" s="49"/>
      <c r="AH33" s="20">
        <v>0</v>
      </c>
      <c r="AI33" s="48"/>
      <c r="AJ33" s="49"/>
      <c r="AK33" s="49"/>
      <c r="AL33" s="20">
        <v>0</v>
      </c>
      <c r="AM33" s="48"/>
      <c r="AN33" s="49"/>
      <c r="AO33" s="49"/>
      <c r="AP33" s="20">
        <v>0</v>
      </c>
      <c r="AQ33" s="48"/>
      <c r="AR33" s="49"/>
      <c r="AS33" s="49"/>
      <c r="AT33" s="20">
        <v>0</v>
      </c>
      <c r="AU33" s="48"/>
      <c r="AV33" s="49"/>
      <c r="AW33" s="49"/>
      <c r="AX33" s="20">
        <v>0</v>
      </c>
      <c r="AY33" s="33"/>
      <c r="AZ33" s="33"/>
      <c r="BA33" s="33"/>
      <c r="BB33" s="20">
        <v>0</v>
      </c>
      <c r="BC33" s="33"/>
      <c r="BD33" s="33"/>
      <c r="BE33" s="33"/>
      <c r="BF33" s="47">
        <v>0</v>
      </c>
      <c r="BG33" s="33"/>
      <c r="BH33" s="33"/>
      <c r="BI33" s="33"/>
      <c r="BJ33" s="47">
        <v>0</v>
      </c>
      <c r="BK33" s="48"/>
      <c r="BL33" s="49"/>
      <c r="BM33" s="49"/>
      <c r="BN33" s="47">
        <v>0</v>
      </c>
      <c r="BO33" s="48"/>
      <c r="BP33" s="49"/>
      <c r="BQ33" s="49"/>
      <c r="BR33" s="47">
        <v>0</v>
      </c>
      <c r="BS33" s="48"/>
      <c r="BT33" s="49"/>
      <c r="BU33" s="49"/>
      <c r="BV33" s="47">
        <v>0</v>
      </c>
      <c r="BW33" s="48"/>
      <c r="BX33" s="49"/>
      <c r="BY33" s="49"/>
      <c r="BZ33" s="47">
        <v>0</v>
      </c>
      <c r="CA33" s="48"/>
      <c r="CB33" s="49"/>
      <c r="CC33" s="49"/>
      <c r="CD33" s="47">
        <v>0</v>
      </c>
      <c r="CE33" s="48"/>
      <c r="CF33" s="49"/>
      <c r="CG33" s="49"/>
      <c r="CH33" s="20">
        <v>0</v>
      </c>
      <c r="CI33" s="48"/>
      <c r="CJ33" s="49"/>
      <c r="CK33" s="49"/>
      <c r="CL33" s="20">
        <v>0</v>
      </c>
      <c r="CM33" s="48"/>
      <c r="CN33" s="49"/>
      <c r="CO33" s="49"/>
      <c r="CP33" s="20">
        <v>0</v>
      </c>
      <c r="CQ33" s="48"/>
      <c r="CR33" s="49"/>
      <c r="CS33" s="49"/>
    </row>
    <row r="34" spans="1:97" ht="15.75" customHeight="1" x14ac:dyDescent="0.25">
      <c r="A34" s="14" t="s">
        <v>52</v>
      </c>
      <c r="B34" s="20">
        <v>0</v>
      </c>
      <c r="C34" s="33"/>
      <c r="D34" s="33"/>
      <c r="E34" s="33"/>
      <c r="F34" s="20">
        <v>0</v>
      </c>
      <c r="G34" s="33"/>
      <c r="H34" s="33"/>
      <c r="I34" s="33"/>
      <c r="J34" s="20">
        <v>0</v>
      </c>
      <c r="K34" s="33"/>
      <c r="L34" s="33"/>
      <c r="M34" s="33"/>
      <c r="N34" s="20">
        <v>0</v>
      </c>
      <c r="O34" s="33"/>
      <c r="P34" s="33"/>
      <c r="Q34" s="33"/>
      <c r="R34" s="20">
        <v>10</v>
      </c>
      <c r="S34" s="33"/>
      <c r="T34" s="33"/>
      <c r="U34" s="33"/>
      <c r="V34" s="20">
        <v>14</v>
      </c>
      <c r="W34" s="33"/>
      <c r="X34" s="33"/>
      <c r="Y34" s="33"/>
      <c r="Z34" s="20">
        <v>14</v>
      </c>
      <c r="AA34" s="33"/>
      <c r="AB34" s="33"/>
      <c r="AC34" s="33"/>
      <c r="AD34" s="20">
        <v>14</v>
      </c>
      <c r="AE34" s="33"/>
      <c r="AF34" s="33"/>
      <c r="AG34" s="33"/>
      <c r="AH34" s="20">
        <v>14</v>
      </c>
      <c r="AI34" s="33"/>
      <c r="AJ34" s="33"/>
      <c r="AK34" s="33"/>
      <c r="AL34" s="20">
        <v>14</v>
      </c>
      <c r="AM34" s="33"/>
      <c r="AN34" s="33"/>
      <c r="AO34" s="33"/>
      <c r="AP34" s="20">
        <v>14</v>
      </c>
      <c r="AQ34" s="33"/>
      <c r="AR34" s="33"/>
      <c r="AS34" s="33"/>
      <c r="AT34" s="20">
        <v>14</v>
      </c>
      <c r="AU34" s="33"/>
      <c r="AV34" s="33"/>
      <c r="AW34" s="33"/>
      <c r="AX34" s="20">
        <v>14</v>
      </c>
      <c r="AY34" s="33"/>
      <c r="AZ34" s="33"/>
      <c r="BA34" s="33"/>
      <c r="BB34" s="20">
        <v>14</v>
      </c>
      <c r="BC34" s="33"/>
      <c r="BD34" s="33"/>
      <c r="BE34" s="33"/>
      <c r="BF34" s="47">
        <v>14</v>
      </c>
      <c r="BG34" s="33"/>
      <c r="BH34" s="33"/>
      <c r="BI34" s="33"/>
      <c r="BJ34" s="47">
        <v>14</v>
      </c>
      <c r="BK34" s="33"/>
      <c r="BL34" s="33"/>
      <c r="BM34" s="33"/>
      <c r="BN34" s="47">
        <v>14</v>
      </c>
      <c r="BO34" s="33"/>
      <c r="BP34" s="33"/>
      <c r="BQ34" s="33"/>
      <c r="BR34" s="47">
        <v>14</v>
      </c>
      <c r="BS34" s="33"/>
      <c r="BT34" s="33"/>
      <c r="BU34" s="33"/>
      <c r="BV34" s="47">
        <v>14</v>
      </c>
      <c r="BW34" s="33"/>
      <c r="BX34" s="33"/>
      <c r="BY34" s="33"/>
      <c r="BZ34" s="47">
        <v>14</v>
      </c>
      <c r="CA34" s="33"/>
      <c r="CB34" s="33"/>
      <c r="CC34" s="33"/>
      <c r="CD34" s="47">
        <v>14</v>
      </c>
      <c r="CE34" s="33"/>
      <c r="CF34" s="33"/>
      <c r="CG34" s="33"/>
      <c r="CH34" s="20">
        <v>14</v>
      </c>
      <c r="CI34" s="33"/>
      <c r="CJ34" s="33"/>
      <c r="CK34" s="33"/>
      <c r="CL34" s="20">
        <v>14</v>
      </c>
      <c r="CM34" s="33"/>
      <c r="CN34" s="33"/>
      <c r="CO34" s="33"/>
      <c r="CP34" s="20">
        <v>14</v>
      </c>
      <c r="CQ34" s="33"/>
      <c r="CR34" s="33"/>
      <c r="CS34" s="33"/>
    </row>
    <row r="35" spans="1:97" ht="15.75" customHeight="1" x14ac:dyDescent="0.25">
      <c r="A35" s="14" t="s">
        <v>53</v>
      </c>
      <c r="B35" s="20">
        <v>2</v>
      </c>
      <c r="C35" s="33"/>
      <c r="D35" s="33"/>
      <c r="E35" s="33"/>
      <c r="F35" s="20">
        <v>2</v>
      </c>
      <c r="G35" s="33"/>
      <c r="H35" s="33"/>
      <c r="I35" s="33"/>
      <c r="J35" s="20">
        <v>2</v>
      </c>
      <c r="K35" s="33"/>
      <c r="L35" s="33"/>
      <c r="M35" s="33"/>
      <c r="N35" s="20">
        <v>2</v>
      </c>
      <c r="O35" s="33"/>
      <c r="P35" s="33"/>
      <c r="Q35" s="33"/>
      <c r="R35" s="20">
        <v>2</v>
      </c>
      <c r="S35" s="33"/>
      <c r="T35" s="33"/>
      <c r="U35" s="33"/>
      <c r="V35" s="20">
        <v>2</v>
      </c>
      <c r="W35" s="33"/>
      <c r="X35" s="33"/>
      <c r="Y35" s="33"/>
      <c r="Z35" s="20">
        <v>2</v>
      </c>
      <c r="AA35" s="33"/>
      <c r="AB35" s="33"/>
      <c r="AC35" s="33"/>
      <c r="AD35" s="20">
        <v>2</v>
      </c>
      <c r="AE35" s="33"/>
      <c r="AF35" s="33"/>
      <c r="AG35" s="33"/>
      <c r="AH35" s="20">
        <v>2</v>
      </c>
      <c r="AI35" s="33"/>
      <c r="AJ35" s="33"/>
      <c r="AK35" s="33"/>
      <c r="AL35" s="20">
        <v>2</v>
      </c>
      <c r="AM35" s="33"/>
      <c r="AN35" s="33"/>
      <c r="AO35" s="33"/>
      <c r="AP35" s="20">
        <v>2</v>
      </c>
      <c r="AQ35" s="33"/>
      <c r="AR35" s="33"/>
      <c r="AS35" s="33"/>
      <c r="AT35" s="20">
        <v>2</v>
      </c>
      <c r="AU35" s="33"/>
      <c r="AV35" s="33"/>
      <c r="AW35" s="33"/>
      <c r="AX35" s="20">
        <v>2</v>
      </c>
      <c r="AY35" s="33"/>
      <c r="AZ35" s="33"/>
      <c r="BA35" s="33"/>
      <c r="BB35" s="20">
        <v>2</v>
      </c>
      <c r="BC35" s="33"/>
      <c r="BD35" s="33"/>
      <c r="BE35" s="33"/>
      <c r="BF35" s="47">
        <v>2</v>
      </c>
      <c r="BG35" s="33"/>
      <c r="BH35" s="33"/>
      <c r="BI35" s="33"/>
      <c r="BJ35" s="47">
        <v>2</v>
      </c>
      <c r="BK35" s="33"/>
      <c r="BL35" s="33"/>
      <c r="BM35" s="33"/>
      <c r="BN35" s="47">
        <v>2</v>
      </c>
      <c r="BO35" s="33"/>
      <c r="BP35" s="33"/>
      <c r="BQ35" s="33"/>
      <c r="BR35" s="47">
        <v>2</v>
      </c>
      <c r="BS35" s="33"/>
      <c r="BT35" s="33"/>
      <c r="BU35" s="33"/>
      <c r="BV35" s="47">
        <v>2</v>
      </c>
      <c r="BW35" s="33"/>
      <c r="BX35" s="33"/>
      <c r="BY35" s="33"/>
      <c r="BZ35" s="47">
        <v>2</v>
      </c>
      <c r="CA35" s="33"/>
      <c r="CB35" s="33"/>
      <c r="CC35" s="33"/>
      <c r="CD35" s="47">
        <v>2</v>
      </c>
      <c r="CE35" s="33"/>
      <c r="CF35" s="33"/>
      <c r="CG35" s="33"/>
      <c r="CH35" s="20">
        <v>2</v>
      </c>
      <c r="CI35" s="33"/>
      <c r="CJ35" s="33"/>
      <c r="CK35" s="33"/>
      <c r="CL35" s="20">
        <v>2</v>
      </c>
      <c r="CM35" s="33"/>
      <c r="CN35" s="33"/>
      <c r="CO35" s="33"/>
      <c r="CP35" s="20">
        <v>2</v>
      </c>
      <c r="CQ35" s="33"/>
      <c r="CR35" s="33"/>
      <c r="CS35" s="33"/>
    </row>
    <row r="36" spans="1:97" ht="15.75" customHeight="1" x14ac:dyDescent="0.25">
      <c r="A36" s="14" t="s">
        <v>54</v>
      </c>
      <c r="B36" s="20">
        <v>0</v>
      </c>
      <c r="C36" s="33"/>
      <c r="D36" s="33"/>
      <c r="E36" s="33"/>
      <c r="F36" s="20">
        <v>0</v>
      </c>
      <c r="G36" s="33"/>
      <c r="H36" s="33"/>
      <c r="I36" s="33"/>
      <c r="J36" s="20">
        <v>0</v>
      </c>
      <c r="K36" s="33"/>
      <c r="L36" s="33"/>
      <c r="M36" s="33"/>
      <c r="N36" s="20">
        <v>0</v>
      </c>
      <c r="O36" s="33"/>
      <c r="P36" s="33"/>
      <c r="Q36" s="33"/>
      <c r="R36" s="20">
        <v>0</v>
      </c>
      <c r="S36" s="33"/>
      <c r="T36" s="33"/>
      <c r="U36" s="33"/>
      <c r="V36" s="20">
        <v>0</v>
      </c>
      <c r="W36" s="33"/>
      <c r="X36" s="33"/>
      <c r="Y36" s="33"/>
      <c r="Z36" s="20">
        <v>4</v>
      </c>
      <c r="AA36" s="33"/>
      <c r="AB36" s="33"/>
      <c r="AC36" s="33"/>
      <c r="AD36" s="20">
        <v>4</v>
      </c>
      <c r="AE36" s="33"/>
      <c r="AF36" s="33"/>
      <c r="AG36" s="33"/>
      <c r="AH36" s="20">
        <v>4</v>
      </c>
      <c r="AI36" s="33"/>
      <c r="AJ36" s="33"/>
      <c r="AK36" s="33"/>
      <c r="AL36" s="20">
        <v>4</v>
      </c>
      <c r="AM36" s="33"/>
      <c r="AN36" s="33"/>
      <c r="AO36" s="33"/>
      <c r="AP36" s="20">
        <v>4</v>
      </c>
      <c r="AQ36" s="33"/>
      <c r="AR36" s="33"/>
      <c r="AS36" s="33"/>
      <c r="AT36" s="20">
        <v>4</v>
      </c>
      <c r="AU36" s="33"/>
      <c r="AV36" s="33"/>
      <c r="AW36" s="33"/>
      <c r="AX36" s="20">
        <v>4</v>
      </c>
      <c r="AY36" s="33"/>
      <c r="AZ36" s="33"/>
      <c r="BA36" s="33"/>
      <c r="BB36" s="20">
        <v>4</v>
      </c>
      <c r="BC36" s="33"/>
      <c r="BD36" s="33"/>
      <c r="BE36" s="33"/>
      <c r="BF36" s="47">
        <v>4</v>
      </c>
      <c r="BG36" s="33"/>
      <c r="BH36" s="33"/>
      <c r="BI36" s="33"/>
      <c r="BJ36" s="47">
        <v>4</v>
      </c>
      <c r="BK36" s="33"/>
      <c r="BL36" s="33"/>
      <c r="BM36" s="33"/>
      <c r="BN36" s="47">
        <v>4</v>
      </c>
      <c r="BO36" s="33"/>
      <c r="BP36" s="33"/>
      <c r="BQ36" s="33"/>
      <c r="BR36" s="47">
        <v>4</v>
      </c>
      <c r="BS36" s="33"/>
      <c r="BT36" s="33"/>
      <c r="BU36" s="33"/>
      <c r="BV36" s="47">
        <v>4</v>
      </c>
      <c r="BW36" s="33"/>
      <c r="BX36" s="33"/>
      <c r="BY36" s="33"/>
      <c r="BZ36" s="47">
        <v>4</v>
      </c>
      <c r="CA36" s="33"/>
      <c r="CB36" s="33"/>
      <c r="CC36" s="33"/>
      <c r="CD36" s="47">
        <v>6</v>
      </c>
      <c r="CE36" s="33"/>
      <c r="CF36" s="33"/>
      <c r="CG36" s="33"/>
      <c r="CH36" s="20">
        <v>6</v>
      </c>
      <c r="CI36" s="33"/>
      <c r="CJ36" s="33"/>
      <c r="CK36" s="33"/>
      <c r="CL36" s="20">
        <v>6</v>
      </c>
      <c r="CM36" s="33"/>
      <c r="CN36" s="33"/>
      <c r="CO36" s="33"/>
      <c r="CP36" s="20">
        <v>6</v>
      </c>
      <c r="CQ36" s="33"/>
      <c r="CR36" s="33"/>
      <c r="CS36" s="33"/>
    </row>
    <row r="37" spans="1:97" ht="15.75" customHeight="1" x14ac:dyDescent="0.25">
      <c r="A37" s="14" t="s">
        <v>55</v>
      </c>
      <c r="B37" s="20">
        <v>0</v>
      </c>
      <c r="C37" s="33"/>
      <c r="D37" s="33"/>
      <c r="E37" s="33"/>
      <c r="F37" s="20">
        <v>0</v>
      </c>
      <c r="G37" s="33"/>
      <c r="H37" s="33"/>
      <c r="I37" s="33"/>
      <c r="J37" s="20">
        <v>0</v>
      </c>
      <c r="K37" s="33"/>
      <c r="L37" s="33"/>
      <c r="M37" s="33"/>
      <c r="N37" s="20">
        <v>0</v>
      </c>
      <c r="O37" s="33"/>
      <c r="P37" s="33"/>
      <c r="Q37" s="33"/>
      <c r="R37" s="20">
        <v>0</v>
      </c>
      <c r="S37" s="33"/>
      <c r="T37" s="33"/>
      <c r="U37" s="33"/>
      <c r="V37" s="20">
        <v>0</v>
      </c>
      <c r="W37" s="33"/>
      <c r="X37" s="33"/>
      <c r="Y37" s="33"/>
      <c r="Z37" s="20">
        <v>0</v>
      </c>
      <c r="AA37" s="33"/>
      <c r="AB37" s="33"/>
      <c r="AC37" s="33"/>
      <c r="AD37" s="20">
        <v>0</v>
      </c>
      <c r="AE37" s="33"/>
      <c r="AF37" s="33"/>
      <c r="AG37" s="33"/>
      <c r="AH37" s="20">
        <v>0</v>
      </c>
      <c r="AI37" s="33"/>
      <c r="AJ37" s="33"/>
      <c r="AK37" s="33"/>
      <c r="AL37" s="20">
        <v>0</v>
      </c>
      <c r="AM37" s="33"/>
      <c r="AN37" s="33"/>
      <c r="AO37" s="33"/>
      <c r="AP37" s="20">
        <v>0</v>
      </c>
      <c r="AQ37" s="33"/>
      <c r="AR37" s="33"/>
      <c r="AS37" s="33"/>
      <c r="AT37" s="20">
        <v>0</v>
      </c>
      <c r="AU37" s="33"/>
      <c r="AV37" s="33"/>
      <c r="AW37" s="33"/>
      <c r="AX37" s="20">
        <v>0</v>
      </c>
      <c r="AY37" s="33"/>
      <c r="AZ37" s="33"/>
      <c r="BA37" s="33"/>
      <c r="BB37" s="20">
        <v>0</v>
      </c>
      <c r="BC37" s="33"/>
      <c r="BD37" s="33"/>
      <c r="BE37" s="33"/>
      <c r="BF37" s="47">
        <v>0</v>
      </c>
      <c r="BG37" s="33"/>
      <c r="BH37" s="33"/>
      <c r="BI37" s="33"/>
      <c r="BJ37" s="47">
        <v>0</v>
      </c>
      <c r="BK37" s="33"/>
      <c r="BL37" s="33"/>
      <c r="BM37" s="33"/>
      <c r="BN37" s="47">
        <v>0</v>
      </c>
      <c r="BO37" s="33"/>
      <c r="BP37" s="33"/>
      <c r="BQ37" s="33"/>
      <c r="BR37" s="47">
        <v>0</v>
      </c>
      <c r="BS37" s="33"/>
      <c r="BT37" s="33"/>
      <c r="BU37" s="33"/>
      <c r="BV37" s="47">
        <v>0</v>
      </c>
      <c r="BW37" s="33"/>
      <c r="BX37" s="33"/>
      <c r="BY37" s="33"/>
      <c r="BZ37" s="47">
        <v>0</v>
      </c>
      <c r="CA37" s="33"/>
      <c r="CB37" s="33"/>
      <c r="CC37" s="33"/>
      <c r="CD37" s="47">
        <v>0</v>
      </c>
      <c r="CE37" s="33"/>
      <c r="CF37" s="33"/>
      <c r="CG37" s="33"/>
      <c r="CH37" s="20">
        <v>0</v>
      </c>
      <c r="CI37" s="33"/>
      <c r="CJ37" s="33"/>
      <c r="CK37" s="33"/>
      <c r="CL37" s="20">
        <v>0</v>
      </c>
      <c r="CM37" s="33"/>
      <c r="CN37" s="33"/>
      <c r="CO37" s="33"/>
      <c r="CP37" s="20">
        <v>0</v>
      </c>
      <c r="CQ37" s="33"/>
      <c r="CR37" s="33"/>
      <c r="CS37" s="33"/>
    </row>
    <row r="38" spans="1:97" ht="15.75" customHeight="1" x14ac:dyDescent="0.25">
      <c r="A38" s="14" t="s">
        <v>56</v>
      </c>
      <c r="B38" s="20">
        <v>0</v>
      </c>
      <c r="C38" s="33"/>
      <c r="D38" s="33"/>
      <c r="E38" s="33"/>
      <c r="F38" s="20">
        <v>0</v>
      </c>
      <c r="G38" s="33"/>
      <c r="H38" s="33"/>
      <c r="I38" s="33"/>
      <c r="J38" s="20">
        <v>0</v>
      </c>
      <c r="K38" s="33"/>
      <c r="L38" s="33"/>
      <c r="M38" s="33"/>
      <c r="N38" s="20">
        <v>0</v>
      </c>
      <c r="O38" s="33"/>
      <c r="P38" s="33"/>
      <c r="Q38" s="33"/>
      <c r="R38" s="20">
        <v>0</v>
      </c>
      <c r="S38" s="33"/>
      <c r="T38" s="33"/>
      <c r="U38" s="33"/>
      <c r="V38" s="20">
        <v>0</v>
      </c>
      <c r="W38" s="33"/>
      <c r="X38" s="33"/>
      <c r="Y38" s="33"/>
      <c r="Z38" s="20">
        <v>0</v>
      </c>
      <c r="AA38" s="33"/>
      <c r="AB38" s="33"/>
      <c r="AC38" s="33"/>
      <c r="AD38" s="20">
        <v>0</v>
      </c>
      <c r="AE38" s="33"/>
      <c r="AF38" s="33"/>
      <c r="AG38" s="33"/>
      <c r="AH38" s="20">
        <v>0</v>
      </c>
      <c r="AI38" s="33"/>
      <c r="AJ38" s="33"/>
      <c r="AK38" s="33"/>
      <c r="AL38" s="20">
        <v>0</v>
      </c>
      <c r="AM38" s="33"/>
      <c r="AN38" s="33"/>
      <c r="AO38" s="33"/>
      <c r="AP38" s="20">
        <v>0</v>
      </c>
      <c r="AQ38" s="33"/>
      <c r="AR38" s="33"/>
      <c r="AS38" s="33"/>
      <c r="AT38" s="20">
        <v>0</v>
      </c>
      <c r="AU38" s="33"/>
      <c r="AV38" s="33"/>
      <c r="AW38" s="33"/>
      <c r="AX38" s="20">
        <v>0</v>
      </c>
      <c r="AY38" s="33"/>
      <c r="AZ38" s="33"/>
      <c r="BA38" s="33"/>
      <c r="BB38" s="20">
        <v>0</v>
      </c>
      <c r="BC38" s="33"/>
      <c r="BD38" s="33"/>
      <c r="BE38" s="33"/>
      <c r="BF38" s="47">
        <v>0</v>
      </c>
      <c r="BG38" s="33"/>
      <c r="BH38" s="33"/>
      <c r="BI38" s="33"/>
      <c r="BJ38" s="47">
        <v>0</v>
      </c>
      <c r="BK38" s="33"/>
      <c r="BL38" s="33"/>
      <c r="BM38" s="33"/>
      <c r="BN38" s="47">
        <v>0</v>
      </c>
      <c r="BO38" s="33"/>
      <c r="BP38" s="33"/>
      <c r="BQ38" s="33"/>
      <c r="BR38" s="47">
        <v>0</v>
      </c>
      <c r="BS38" s="33"/>
      <c r="BT38" s="33"/>
      <c r="BU38" s="33"/>
      <c r="BV38" s="47">
        <v>0</v>
      </c>
      <c r="BW38" s="33"/>
      <c r="BX38" s="33"/>
      <c r="BY38" s="33"/>
      <c r="BZ38" s="47">
        <v>0</v>
      </c>
      <c r="CA38" s="33"/>
      <c r="CB38" s="33"/>
      <c r="CC38" s="33"/>
      <c r="CD38" s="47">
        <v>0</v>
      </c>
      <c r="CE38" s="33"/>
      <c r="CF38" s="33"/>
      <c r="CG38" s="33"/>
      <c r="CH38" s="20">
        <v>0</v>
      </c>
      <c r="CI38" s="33"/>
      <c r="CJ38" s="33"/>
      <c r="CK38" s="33"/>
      <c r="CL38" s="20">
        <v>0</v>
      </c>
      <c r="CM38" s="33"/>
      <c r="CN38" s="33"/>
      <c r="CO38" s="33"/>
      <c r="CP38" s="20">
        <v>0</v>
      </c>
      <c r="CQ38" s="33"/>
      <c r="CR38" s="33"/>
      <c r="CS38" s="33"/>
    </row>
    <row r="39" spans="1:97" ht="15.75" customHeight="1" x14ac:dyDescent="0.25">
      <c r="A39" s="14" t="s">
        <v>57</v>
      </c>
      <c r="B39" s="20">
        <v>0</v>
      </c>
      <c r="C39" s="33"/>
      <c r="D39" s="33"/>
      <c r="E39" s="33"/>
      <c r="F39" s="20">
        <v>0</v>
      </c>
      <c r="G39" s="33"/>
      <c r="H39" s="33"/>
      <c r="I39" s="33"/>
      <c r="J39" s="20">
        <v>0</v>
      </c>
      <c r="K39" s="33"/>
      <c r="L39" s="33"/>
      <c r="M39" s="33"/>
      <c r="N39" s="20">
        <v>0</v>
      </c>
      <c r="O39" s="33"/>
      <c r="P39" s="33"/>
      <c r="Q39" s="33"/>
      <c r="R39" s="20">
        <v>17</v>
      </c>
      <c r="S39" s="33"/>
      <c r="T39" s="33"/>
      <c r="U39" s="33"/>
      <c r="V39" s="20">
        <v>17</v>
      </c>
      <c r="W39" s="33"/>
      <c r="X39" s="33"/>
      <c r="Y39" s="33"/>
      <c r="Z39" s="20">
        <v>17</v>
      </c>
      <c r="AA39" s="33"/>
      <c r="AB39" s="33"/>
      <c r="AC39" s="33"/>
      <c r="AD39" s="20">
        <v>17</v>
      </c>
      <c r="AE39" s="33"/>
      <c r="AF39" s="33"/>
      <c r="AG39" s="33"/>
      <c r="AH39" s="20">
        <v>17</v>
      </c>
      <c r="AI39" s="33"/>
      <c r="AJ39" s="33"/>
      <c r="AK39" s="33"/>
      <c r="AL39" s="20">
        <v>17</v>
      </c>
      <c r="AM39" s="33"/>
      <c r="AN39" s="33"/>
      <c r="AO39" s="33"/>
      <c r="AP39" s="20">
        <v>17</v>
      </c>
      <c r="AQ39" s="33"/>
      <c r="AR39" s="33"/>
      <c r="AS39" s="33"/>
      <c r="AT39" s="20">
        <v>17</v>
      </c>
      <c r="AU39" s="33"/>
      <c r="AV39" s="33"/>
      <c r="AW39" s="33"/>
      <c r="AX39" s="20">
        <v>17</v>
      </c>
      <c r="AY39" s="33"/>
      <c r="AZ39" s="33"/>
      <c r="BA39" s="33"/>
      <c r="BB39" s="20">
        <v>17</v>
      </c>
      <c r="BC39" s="33"/>
      <c r="BD39" s="33"/>
      <c r="BE39" s="33"/>
      <c r="BF39" s="47">
        <v>17</v>
      </c>
      <c r="BG39" s="33"/>
      <c r="BH39" s="33"/>
      <c r="BI39" s="33"/>
      <c r="BJ39" s="47">
        <v>17</v>
      </c>
      <c r="BK39" s="33"/>
      <c r="BL39" s="33"/>
      <c r="BM39" s="33"/>
      <c r="BN39" s="47">
        <v>17</v>
      </c>
      <c r="BO39" s="33"/>
      <c r="BP39" s="33"/>
      <c r="BQ39" s="33"/>
      <c r="BR39" s="47">
        <v>17</v>
      </c>
      <c r="BS39" s="33"/>
      <c r="BT39" s="33"/>
      <c r="BU39" s="33"/>
      <c r="BV39" s="47">
        <v>17</v>
      </c>
      <c r="BW39" s="33"/>
      <c r="BX39" s="33"/>
      <c r="BY39" s="33"/>
      <c r="BZ39" s="47">
        <v>17</v>
      </c>
      <c r="CA39" s="33"/>
      <c r="CB39" s="33"/>
      <c r="CC39" s="33"/>
      <c r="CD39" s="47">
        <v>17</v>
      </c>
      <c r="CE39" s="33"/>
      <c r="CF39" s="33"/>
      <c r="CG39" s="33"/>
      <c r="CH39" s="20">
        <v>17</v>
      </c>
      <c r="CI39" s="33"/>
      <c r="CJ39" s="33"/>
      <c r="CK39" s="33"/>
      <c r="CL39" s="20">
        <v>17</v>
      </c>
      <c r="CM39" s="33"/>
      <c r="CN39" s="33"/>
      <c r="CO39" s="33"/>
      <c r="CP39" s="20">
        <v>17</v>
      </c>
      <c r="CQ39" s="33"/>
      <c r="CR39" s="33"/>
      <c r="CS39" s="33"/>
    </row>
    <row r="40" spans="1:97" ht="15.75" customHeight="1" x14ac:dyDescent="0.25">
      <c r="A40" s="14" t="s">
        <v>58</v>
      </c>
      <c r="B40" s="20">
        <v>12</v>
      </c>
      <c r="C40" s="33"/>
      <c r="D40" s="33"/>
      <c r="E40" s="33"/>
      <c r="F40" s="20">
        <v>12</v>
      </c>
      <c r="G40" s="33"/>
      <c r="H40" s="33"/>
      <c r="I40" s="33"/>
      <c r="J40" s="20">
        <v>12</v>
      </c>
      <c r="K40" s="33"/>
      <c r="L40" s="33"/>
      <c r="M40" s="33"/>
      <c r="N40" s="20">
        <v>12</v>
      </c>
      <c r="O40" s="33"/>
      <c r="P40" s="33"/>
      <c r="Q40" s="33"/>
      <c r="R40" s="20">
        <v>30</v>
      </c>
      <c r="S40" s="33"/>
      <c r="T40" s="33"/>
      <c r="U40" s="33"/>
      <c r="V40" s="20">
        <v>30</v>
      </c>
      <c r="W40" s="33"/>
      <c r="X40" s="33"/>
      <c r="Y40" s="33"/>
      <c r="Z40" s="20">
        <v>30</v>
      </c>
      <c r="AA40" s="33"/>
      <c r="AB40" s="33"/>
      <c r="AC40" s="33"/>
      <c r="AD40" s="20">
        <v>30</v>
      </c>
      <c r="AE40" s="33"/>
      <c r="AF40" s="33"/>
      <c r="AG40" s="33"/>
      <c r="AH40" s="20">
        <v>30</v>
      </c>
      <c r="AI40" s="33"/>
      <c r="AJ40" s="33"/>
      <c r="AK40" s="33"/>
      <c r="AL40" s="20">
        <v>30</v>
      </c>
      <c r="AM40" s="33"/>
      <c r="AN40" s="33"/>
      <c r="AO40" s="33"/>
      <c r="AP40" s="20">
        <v>30</v>
      </c>
      <c r="AQ40" s="33"/>
      <c r="AR40" s="33"/>
      <c r="AS40" s="33"/>
      <c r="AT40" s="20">
        <v>30</v>
      </c>
      <c r="AU40" s="33"/>
      <c r="AV40" s="33"/>
      <c r="AW40" s="33"/>
      <c r="AX40" s="20">
        <v>30</v>
      </c>
      <c r="AY40" s="33"/>
      <c r="AZ40" s="33"/>
      <c r="BA40" s="33"/>
      <c r="BB40" s="20">
        <v>30</v>
      </c>
      <c r="BC40" s="33"/>
      <c r="BD40" s="33"/>
      <c r="BE40" s="33"/>
      <c r="BF40" s="47">
        <v>30</v>
      </c>
      <c r="BG40" s="33"/>
      <c r="BH40" s="33"/>
      <c r="BI40" s="33"/>
      <c r="BJ40" s="47">
        <v>30</v>
      </c>
      <c r="BK40" s="33"/>
      <c r="BL40" s="33"/>
      <c r="BM40" s="33"/>
      <c r="BN40" s="47">
        <v>30</v>
      </c>
      <c r="BO40" s="33"/>
      <c r="BP40" s="33"/>
      <c r="BQ40" s="33"/>
      <c r="BR40" s="47">
        <v>30</v>
      </c>
      <c r="BS40" s="33"/>
      <c r="BT40" s="33"/>
      <c r="BU40" s="33"/>
      <c r="BV40" s="47">
        <v>30</v>
      </c>
      <c r="BW40" s="33"/>
      <c r="BX40" s="33"/>
      <c r="BY40" s="33"/>
      <c r="BZ40" s="47">
        <v>30</v>
      </c>
      <c r="CA40" s="33"/>
      <c r="CB40" s="33"/>
      <c r="CC40" s="33"/>
      <c r="CD40" s="47">
        <v>30</v>
      </c>
      <c r="CE40" s="33"/>
      <c r="CF40" s="33"/>
      <c r="CG40" s="33"/>
      <c r="CH40" s="20">
        <v>30</v>
      </c>
      <c r="CI40" s="33"/>
      <c r="CJ40" s="33"/>
      <c r="CK40" s="33"/>
      <c r="CL40" s="20">
        <v>30</v>
      </c>
      <c r="CM40" s="33"/>
      <c r="CN40" s="33"/>
      <c r="CO40" s="33"/>
      <c r="CP40" s="20">
        <v>30</v>
      </c>
      <c r="CQ40" s="33"/>
      <c r="CR40" s="33"/>
      <c r="CS40" s="33"/>
    </row>
    <row r="41" spans="1:97" ht="15.75" customHeight="1" x14ac:dyDescent="0.25">
      <c r="A41" s="14" t="s">
        <v>59</v>
      </c>
      <c r="B41" s="20">
        <v>12</v>
      </c>
      <c r="C41" s="33"/>
      <c r="D41" s="33"/>
      <c r="E41" s="33"/>
      <c r="F41" s="20">
        <v>12</v>
      </c>
      <c r="G41" s="33"/>
      <c r="H41" s="33"/>
      <c r="I41" s="33"/>
      <c r="J41" s="20">
        <v>12</v>
      </c>
      <c r="K41" s="33"/>
      <c r="L41" s="33"/>
      <c r="M41" s="33"/>
      <c r="N41" s="20">
        <v>12</v>
      </c>
      <c r="O41" s="33"/>
      <c r="P41" s="33"/>
      <c r="Q41" s="33"/>
      <c r="R41" s="20">
        <v>12</v>
      </c>
      <c r="S41" s="33"/>
      <c r="T41" s="33"/>
      <c r="U41" s="33"/>
      <c r="V41" s="20">
        <v>12</v>
      </c>
      <c r="W41" s="33"/>
      <c r="X41" s="33"/>
      <c r="Y41" s="33"/>
      <c r="Z41" s="20">
        <v>12</v>
      </c>
      <c r="AA41" s="33"/>
      <c r="AB41" s="33"/>
      <c r="AC41" s="33"/>
      <c r="AD41" s="20">
        <v>12</v>
      </c>
      <c r="AE41" s="33"/>
      <c r="AF41" s="33"/>
      <c r="AG41" s="33"/>
      <c r="AH41" s="20">
        <v>12</v>
      </c>
      <c r="AI41" s="33"/>
      <c r="AJ41" s="33"/>
      <c r="AK41" s="33"/>
      <c r="AL41" s="20">
        <v>12</v>
      </c>
      <c r="AM41" s="33"/>
      <c r="AN41" s="33"/>
      <c r="AO41" s="33"/>
      <c r="AP41" s="20">
        <v>12</v>
      </c>
      <c r="AQ41" s="33"/>
      <c r="AR41" s="33"/>
      <c r="AS41" s="33"/>
      <c r="AT41" s="20">
        <v>12</v>
      </c>
      <c r="AU41" s="33"/>
      <c r="AV41" s="33"/>
      <c r="AW41" s="33"/>
      <c r="AX41" s="20">
        <v>12</v>
      </c>
      <c r="AY41" s="33"/>
      <c r="AZ41" s="33"/>
      <c r="BA41" s="33"/>
      <c r="BB41" s="20">
        <v>12</v>
      </c>
      <c r="BC41" s="33"/>
      <c r="BD41" s="33"/>
      <c r="BE41" s="33"/>
      <c r="BF41" s="47">
        <v>12</v>
      </c>
      <c r="BG41" s="33"/>
      <c r="BH41" s="33"/>
      <c r="BI41" s="33"/>
      <c r="BJ41" s="47">
        <v>12</v>
      </c>
      <c r="BK41" s="33"/>
      <c r="BL41" s="33"/>
      <c r="BM41" s="33"/>
      <c r="BN41" s="47">
        <v>12</v>
      </c>
      <c r="BO41" s="33"/>
      <c r="BP41" s="33"/>
      <c r="BQ41" s="33"/>
      <c r="BR41" s="47">
        <v>12</v>
      </c>
      <c r="BS41" s="33"/>
      <c r="BT41" s="33"/>
      <c r="BU41" s="33"/>
      <c r="BV41" s="47">
        <v>12</v>
      </c>
      <c r="BW41" s="33"/>
      <c r="BX41" s="33"/>
      <c r="BY41" s="33"/>
      <c r="BZ41" s="47">
        <v>12</v>
      </c>
      <c r="CA41" s="33"/>
      <c r="CB41" s="33"/>
      <c r="CC41" s="33"/>
      <c r="CD41" s="47">
        <v>12</v>
      </c>
      <c r="CE41" s="33"/>
      <c r="CF41" s="33"/>
      <c r="CG41" s="33"/>
      <c r="CH41" s="20">
        <v>12</v>
      </c>
      <c r="CI41" s="33"/>
      <c r="CJ41" s="33"/>
      <c r="CK41" s="33"/>
      <c r="CL41" s="20">
        <v>12</v>
      </c>
      <c r="CM41" s="33"/>
      <c r="CN41" s="33"/>
      <c r="CO41" s="33"/>
      <c r="CP41" s="20">
        <v>12</v>
      </c>
      <c r="CQ41" s="33"/>
      <c r="CR41" s="33"/>
      <c r="CS41" s="33"/>
    </row>
    <row r="42" spans="1:97" ht="15.75" customHeight="1" x14ac:dyDescent="0.25">
      <c r="A42" s="14" t="s">
        <v>60</v>
      </c>
      <c r="B42" s="20">
        <v>180</v>
      </c>
      <c r="C42" s="33"/>
      <c r="D42" s="33"/>
      <c r="E42" s="33"/>
      <c r="F42" s="20">
        <v>180</v>
      </c>
      <c r="G42" s="33"/>
      <c r="H42" s="33"/>
      <c r="I42" s="33"/>
      <c r="J42" s="20">
        <v>180</v>
      </c>
      <c r="K42" s="33"/>
      <c r="L42" s="33"/>
      <c r="M42" s="33"/>
      <c r="N42" s="20">
        <v>180</v>
      </c>
      <c r="O42" s="33"/>
      <c r="P42" s="33"/>
      <c r="Q42" s="33"/>
      <c r="R42" s="20">
        <v>220</v>
      </c>
      <c r="S42" s="33"/>
      <c r="T42" s="33"/>
      <c r="U42" s="33"/>
      <c r="V42" s="20">
        <v>220</v>
      </c>
      <c r="W42" s="33"/>
      <c r="X42" s="33"/>
      <c r="Y42" s="33"/>
      <c r="Z42" s="20">
        <v>220</v>
      </c>
      <c r="AA42" s="33"/>
      <c r="AB42" s="33"/>
      <c r="AC42" s="33"/>
      <c r="AD42" s="20">
        <v>220</v>
      </c>
      <c r="AE42" s="33"/>
      <c r="AF42" s="33"/>
      <c r="AG42" s="33"/>
      <c r="AH42" s="20">
        <v>220</v>
      </c>
      <c r="AI42" s="33"/>
      <c r="AJ42" s="33"/>
      <c r="AK42" s="33"/>
      <c r="AL42" s="20">
        <v>220</v>
      </c>
      <c r="AM42" s="33"/>
      <c r="AN42" s="33"/>
      <c r="AO42" s="33"/>
      <c r="AP42" s="20">
        <v>220</v>
      </c>
      <c r="AQ42" s="33"/>
      <c r="AR42" s="33"/>
      <c r="AS42" s="33"/>
      <c r="AT42" s="20">
        <v>220</v>
      </c>
      <c r="AU42" s="33"/>
      <c r="AV42" s="33"/>
      <c r="AW42" s="33"/>
      <c r="AX42" s="20">
        <v>220</v>
      </c>
      <c r="AY42" s="33"/>
      <c r="AZ42" s="33"/>
      <c r="BA42" s="33"/>
      <c r="BB42" s="20">
        <v>220</v>
      </c>
      <c r="BC42" s="33"/>
      <c r="BD42" s="33"/>
      <c r="BE42" s="33"/>
      <c r="BF42" s="47">
        <v>220</v>
      </c>
      <c r="BG42" s="33"/>
      <c r="BH42" s="33"/>
      <c r="BI42" s="33"/>
      <c r="BJ42" s="47">
        <v>220</v>
      </c>
      <c r="BK42" s="33"/>
      <c r="BL42" s="33"/>
      <c r="BM42" s="33"/>
      <c r="BN42" s="47">
        <v>220</v>
      </c>
      <c r="BO42" s="33"/>
      <c r="BP42" s="33"/>
      <c r="BQ42" s="33"/>
      <c r="BR42" s="47">
        <v>220</v>
      </c>
      <c r="BS42" s="33"/>
      <c r="BT42" s="33"/>
      <c r="BU42" s="33"/>
      <c r="BV42" s="47">
        <v>220</v>
      </c>
      <c r="BW42" s="33"/>
      <c r="BX42" s="33"/>
      <c r="BY42" s="33"/>
      <c r="BZ42" s="47">
        <v>220</v>
      </c>
      <c r="CA42" s="33"/>
      <c r="CB42" s="33"/>
      <c r="CC42" s="33"/>
      <c r="CD42" s="47">
        <v>220</v>
      </c>
      <c r="CE42" s="33"/>
      <c r="CF42" s="33"/>
      <c r="CG42" s="33"/>
      <c r="CH42" s="20">
        <v>220</v>
      </c>
      <c r="CI42" s="33"/>
      <c r="CJ42" s="33"/>
      <c r="CK42" s="33"/>
      <c r="CL42" s="20">
        <v>220</v>
      </c>
      <c r="CM42" s="33"/>
      <c r="CN42" s="33"/>
      <c r="CO42" s="33"/>
      <c r="CP42" s="20">
        <v>220</v>
      </c>
      <c r="CQ42" s="33"/>
      <c r="CR42" s="33"/>
      <c r="CS42" s="33"/>
    </row>
    <row r="43" spans="1:97" ht="15.75" customHeight="1" x14ac:dyDescent="0.25">
      <c r="A43" s="14" t="s">
        <v>61</v>
      </c>
      <c r="B43" s="20">
        <v>0</v>
      </c>
      <c r="C43" s="33"/>
      <c r="D43" s="33"/>
      <c r="E43" s="33"/>
      <c r="F43" s="20">
        <v>0</v>
      </c>
      <c r="G43" s="33"/>
      <c r="H43" s="33"/>
      <c r="I43" s="33"/>
      <c r="J43" s="20">
        <v>0</v>
      </c>
      <c r="K43" s="33"/>
      <c r="L43" s="33"/>
      <c r="M43" s="33"/>
      <c r="N43" s="20">
        <v>0</v>
      </c>
      <c r="O43" s="33"/>
      <c r="P43" s="33"/>
      <c r="Q43" s="33"/>
      <c r="R43" s="20">
        <v>2</v>
      </c>
      <c r="S43" s="33"/>
      <c r="T43" s="33"/>
      <c r="U43" s="33"/>
      <c r="V43" s="20">
        <v>2</v>
      </c>
      <c r="W43" s="33"/>
      <c r="X43" s="33"/>
      <c r="Y43" s="33"/>
      <c r="Z43" s="20">
        <v>2</v>
      </c>
      <c r="AA43" s="33"/>
      <c r="AB43" s="33"/>
      <c r="AC43" s="33"/>
      <c r="AD43" s="20">
        <v>2</v>
      </c>
      <c r="AE43" s="33"/>
      <c r="AF43" s="33"/>
      <c r="AG43" s="33"/>
      <c r="AH43" s="20">
        <v>2</v>
      </c>
      <c r="AI43" s="33"/>
      <c r="AJ43" s="33"/>
      <c r="AK43" s="33"/>
      <c r="AL43" s="20">
        <v>2</v>
      </c>
      <c r="AM43" s="33"/>
      <c r="AN43" s="33"/>
      <c r="AO43" s="33"/>
      <c r="AP43" s="20">
        <v>2</v>
      </c>
      <c r="AQ43" s="33"/>
      <c r="AR43" s="33"/>
      <c r="AS43" s="33"/>
      <c r="AT43" s="20">
        <v>2</v>
      </c>
      <c r="AU43" s="33"/>
      <c r="AV43" s="33"/>
      <c r="AW43" s="33"/>
      <c r="AX43" s="20">
        <v>2</v>
      </c>
      <c r="AY43" s="33"/>
      <c r="AZ43" s="33"/>
      <c r="BA43" s="33"/>
      <c r="BB43" s="20">
        <v>2</v>
      </c>
      <c r="BC43" s="33"/>
      <c r="BD43" s="33"/>
      <c r="BE43" s="33"/>
      <c r="BF43" s="47">
        <v>2</v>
      </c>
      <c r="BG43" s="33"/>
      <c r="BH43" s="33"/>
      <c r="BI43" s="33"/>
      <c r="BJ43" s="47">
        <v>2</v>
      </c>
      <c r="BK43" s="33"/>
      <c r="BL43" s="33"/>
      <c r="BM43" s="33"/>
      <c r="BN43" s="47">
        <v>2</v>
      </c>
      <c r="BO43" s="33"/>
      <c r="BP43" s="33"/>
      <c r="BQ43" s="33"/>
      <c r="BR43" s="47">
        <v>2</v>
      </c>
      <c r="BS43" s="33"/>
      <c r="BT43" s="33"/>
      <c r="BU43" s="33"/>
      <c r="BV43" s="47">
        <v>2</v>
      </c>
      <c r="BW43" s="33"/>
      <c r="BX43" s="33"/>
      <c r="BY43" s="33"/>
      <c r="BZ43" s="47">
        <v>2</v>
      </c>
      <c r="CA43" s="33"/>
      <c r="CB43" s="33"/>
      <c r="CC43" s="33"/>
      <c r="CD43" s="47">
        <v>0</v>
      </c>
      <c r="CE43" s="33"/>
      <c r="CF43" s="33"/>
      <c r="CG43" s="33"/>
      <c r="CH43" s="20">
        <v>0</v>
      </c>
      <c r="CI43" s="33"/>
      <c r="CJ43" s="33"/>
      <c r="CK43" s="33"/>
      <c r="CL43" s="20">
        <v>0</v>
      </c>
      <c r="CM43" s="33"/>
      <c r="CN43" s="33"/>
      <c r="CO43" s="33"/>
      <c r="CP43" s="20">
        <v>0</v>
      </c>
      <c r="CQ43" s="33"/>
      <c r="CR43" s="33"/>
      <c r="CS43" s="33"/>
    </row>
    <row r="44" spans="1:97" ht="15.75" customHeight="1" x14ac:dyDescent="0.25">
      <c r="A44" s="14" t="s">
        <v>62</v>
      </c>
      <c r="B44" s="20">
        <v>0</v>
      </c>
      <c r="C44" s="33"/>
      <c r="D44" s="33"/>
      <c r="E44" s="33"/>
      <c r="F44" s="20">
        <v>0</v>
      </c>
      <c r="G44" s="33"/>
      <c r="H44" s="33"/>
      <c r="I44" s="33"/>
      <c r="J44" s="20">
        <v>0</v>
      </c>
      <c r="K44" s="33"/>
      <c r="L44" s="33"/>
      <c r="M44" s="33"/>
      <c r="N44" s="20">
        <v>0</v>
      </c>
      <c r="O44" s="33"/>
      <c r="P44" s="33"/>
      <c r="Q44" s="33"/>
      <c r="R44" s="20">
        <v>1</v>
      </c>
      <c r="S44" s="33"/>
      <c r="T44" s="33"/>
      <c r="U44" s="33"/>
      <c r="V44" s="20">
        <v>1</v>
      </c>
      <c r="W44" s="33"/>
      <c r="X44" s="33"/>
      <c r="Y44" s="33"/>
      <c r="Z44" s="20">
        <v>1</v>
      </c>
      <c r="AA44" s="33"/>
      <c r="AB44" s="33"/>
      <c r="AC44" s="33"/>
      <c r="AD44" s="20">
        <v>1</v>
      </c>
      <c r="AE44" s="33"/>
      <c r="AF44" s="33"/>
      <c r="AG44" s="33"/>
      <c r="AH44" s="20">
        <v>1</v>
      </c>
      <c r="AI44" s="33"/>
      <c r="AJ44" s="33"/>
      <c r="AK44" s="33"/>
      <c r="AL44" s="20">
        <v>1</v>
      </c>
      <c r="AM44" s="33"/>
      <c r="AN44" s="33"/>
      <c r="AO44" s="33"/>
      <c r="AP44" s="20">
        <v>1</v>
      </c>
      <c r="AQ44" s="33"/>
      <c r="AR44" s="33"/>
      <c r="AS44" s="33"/>
      <c r="AT44" s="20">
        <v>1</v>
      </c>
      <c r="AU44" s="33"/>
      <c r="AV44" s="33"/>
      <c r="AW44" s="33"/>
      <c r="AX44" s="20">
        <v>1</v>
      </c>
      <c r="AY44" s="33"/>
      <c r="AZ44" s="33"/>
      <c r="BA44" s="33"/>
      <c r="BB44" s="20">
        <v>1</v>
      </c>
      <c r="BC44" s="33"/>
      <c r="BD44" s="33"/>
      <c r="BE44" s="33"/>
      <c r="BF44" s="47">
        <v>1</v>
      </c>
      <c r="BG44" s="33"/>
      <c r="BH44" s="33"/>
      <c r="BI44" s="33"/>
      <c r="BJ44" s="47">
        <v>1</v>
      </c>
      <c r="BK44" s="33"/>
      <c r="BL44" s="33"/>
      <c r="BM44" s="33"/>
      <c r="BN44" s="47">
        <v>1</v>
      </c>
      <c r="BO44" s="33"/>
      <c r="BP44" s="33"/>
      <c r="BQ44" s="33"/>
      <c r="BR44" s="47">
        <v>1</v>
      </c>
      <c r="BS44" s="33"/>
      <c r="BT44" s="33"/>
      <c r="BU44" s="33"/>
      <c r="BV44" s="47">
        <v>1</v>
      </c>
      <c r="BW44" s="33"/>
      <c r="BX44" s="33"/>
      <c r="BY44" s="33"/>
      <c r="BZ44" s="47">
        <v>1</v>
      </c>
      <c r="CA44" s="33"/>
      <c r="CB44" s="33"/>
      <c r="CC44" s="33"/>
      <c r="CD44" s="47">
        <v>1</v>
      </c>
      <c r="CE44" s="33"/>
      <c r="CF44" s="33"/>
      <c r="CG44" s="33"/>
      <c r="CH44" s="20">
        <v>1</v>
      </c>
      <c r="CI44" s="33"/>
      <c r="CJ44" s="33"/>
      <c r="CK44" s="33"/>
      <c r="CL44" s="20">
        <v>1</v>
      </c>
      <c r="CM44" s="33"/>
      <c r="CN44" s="33"/>
      <c r="CO44" s="33"/>
      <c r="CP44" s="20">
        <v>1</v>
      </c>
      <c r="CQ44" s="33"/>
      <c r="CR44" s="33"/>
      <c r="CS44" s="33"/>
    </row>
    <row r="45" spans="1:97" ht="15.75" customHeight="1" x14ac:dyDescent="0.25">
      <c r="A45" s="14" t="s">
        <v>63</v>
      </c>
      <c r="B45" s="20">
        <v>0</v>
      </c>
      <c r="C45" s="33"/>
      <c r="D45" s="33"/>
      <c r="E45" s="33"/>
      <c r="F45" s="20">
        <v>0</v>
      </c>
      <c r="G45" s="33"/>
      <c r="H45" s="33"/>
      <c r="I45" s="33"/>
      <c r="J45" s="20">
        <v>0</v>
      </c>
      <c r="K45" s="33"/>
      <c r="L45" s="33"/>
      <c r="M45" s="33"/>
      <c r="N45" s="20">
        <v>0</v>
      </c>
      <c r="O45" s="33"/>
      <c r="P45" s="33"/>
      <c r="Q45" s="33"/>
      <c r="R45" s="20">
        <v>0</v>
      </c>
      <c r="S45" s="33"/>
      <c r="T45" s="33"/>
      <c r="U45" s="33"/>
      <c r="V45" s="20">
        <v>0</v>
      </c>
      <c r="W45" s="33"/>
      <c r="X45" s="33"/>
      <c r="Y45" s="33"/>
      <c r="Z45" s="20">
        <v>0</v>
      </c>
      <c r="AA45" s="33"/>
      <c r="AB45" s="33"/>
      <c r="AC45" s="33"/>
      <c r="AD45" s="20">
        <v>0</v>
      </c>
      <c r="AE45" s="33"/>
      <c r="AF45" s="33"/>
      <c r="AG45" s="33"/>
      <c r="AH45" s="20">
        <v>0</v>
      </c>
      <c r="AI45" s="33"/>
      <c r="AJ45" s="33"/>
      <c r="AK45" s="33"/>
      <c r="AL45" s="20">
        <v>0</v>
      </c>
      <c r="AM45" s="33"/>
      <c r="AN45" s="33"/>
      <c r="AO45" s="33"/>
      <c r="AP45" s="20">
        <v>0</v>
      </c>
      <c r="AQ45" s="33"/>
      <c r="AR45" s="33"/>
      <c r="AS45" s="33"/>
      <c r="AT45" s="20">
        <v>0</v>
      </c>
      <c r="AU45" s="33"/>
      <c r="AV45" s="33"/>
      <c r="AW45" s="33"/>
      <c r="AX45" s="20">
        <v>0</v>
      </c>
      <c r="AY45" s="33"/>
      <c r="AZ45" s="33"/>
      <c r="BA45" s="33"/>
      <c r="BB45" s="20">
        <v>0</v>
      </c>
      <c r="BC45" s="33"/>
      <c r="BD45" s="33"/>
      <c r="BE45" s="33"/>
      <c r="BF45" s="47">
        <v>0</v>
      </c>
      <c r="BG45" s="33"/>
      <c r="BH45" s="33"/>
      <c r="BI45" s="33"/>
      <c r="BJ45" s="47">
        <v>0</v>
      </c>
      <c r="BK45" s="33"/>
      <c r="BL45" s="33"/>
      <c r="BM45" s="33"/>
      <c r="BN45" s="47">
        <v>0</v>
      </c>
      <c r="BO45" s="33"/>
      <c r="BP45" s="33"/>
      <c r="BQ45" s="33"/>
      <c r="BR45" s="47">
        <v>0</v>
      </c>
      <c r="BS45" s="33"/>
      <c r="BT45" s="33"/>
      <c r="BU45" s="33"/>
      <c r="BV45" s="47">
        <v>0</v>
      </c>
      <c r="BW45" s="33"/>
      <c r="BX45" s="33"/>
      <c r="BY45" s="33"/>
      <c r="BZ45" s="47">
        <v>0</v>
      </c>
      <c r="CA45" s="33"/>
      <c r="CB45" s="33"/>
      <c r="CC45" s="33"/>
      <c r="CD45" s="47">
        <v>0</v>
      </c>
      <c r="CE45" s="33"/>
      <c r="CF45" s="33"/>
      <c r="CG45" s="33"/>
      <c r="CH45" s="20">
        <v>0</v>
      </c>
      <c r="CI45" s="33"/>
      <c r="CJ45" s="33"/>
      <c r="CK45" s="33"/>
      <c r="CL45" s="20">
        <v>0</v>
      </c>
      <c r="CM45" s="33"/>
      <c r="CN45" s="33"/>
      <c r="CO45" s="33"/>
      <c r="CP45" s="20">
        <v>0</v>
      </c>
      <c r="CQ45" s="33"/>
      <c r="CR45" s="33"/>
      <c r="CS45" s="33"/>
    </row>
    <row r="46" spans="1:97" ht="15.75" customHeight="1" x14ac:dyDescent="0.25">
      <c r="A46" s="14" t="s">
        <v>64</v>
      </c>
      <c r="B46" s="20"/>
      <c r="C46" s="33"/>
      <c r="D46" s="33"/>
      <c r="E46" s="33"/>
      <c r="F46" s="20"/>
      <c r="G46" s="33"/>
      <c r="H46" s="33"/>
      <c r="I46" s="33"/>
      <c r="J46" s="20"/>
      <c r="K46" s="33"/>
      <c r="L46" s="33"/>
      <c r="M46" s="33"/>
      <c r="N46" s="20"/>
      <c r="O46" s="33"/>
      <c r="P46" s="33"/>
      <c r="Q46" s="33"/>
      <c r="R46" s="20"/>
      <c r="S46" s="33"/>
      <c r="T46" s="33"/>
      <c r="U46" s="33"/>
      <c r="V46" s="20"/>
      <c r="W46" s="33"/>
      <c r="X46" s="33"/>
      <c r="Y46" s="33"/>
      <c r="Z46" s="20"/>
      <c r="AA46" s="33"/>
      <c r="AB46" s="33"/>
      <c r="AC46" s="33"/>
      <c r="AD46" s="20"/>
      <c r="AE46" s="33"/>
      <c r="AF46" s="33"/>
      <c r="AG46" s="33"/>
      <c r="AH46" s="20"/>
      <c r="AI46" s="33"/>
      <c r="AJ46" s="33"/>
      <c r="AK46" s="33"/>
      <c r="AL46" s="20"/>
      <c r="AM46" s="33"/>
      <c r="AN46" s="33"/>
      <c r="AO46" s="33"/>
      <c r="AP46" s="20"/>
      <c r="AQ46" s="33"/>
      <c r="AR46" s="33"/>
      <c r="AS46" s="33"/>
      <c r="AT46" s="20"/>
      <c r="AU46" s="33"/>
      <c r="AV46" s="33"/>
      <c r="AW46" s="33"/>
      <c r="AX46" s="20"/>
      <c r="AY46" s="33"/>
      <c r="AZ46" s="33"/>
      <c r="BA46" s="33"/>
      <c r="BB46" s="20"/>
      <c r="BC46" s="33"/>
      <c r="BD46" s="33"/>
      <c r="BE46" s="33"/>
      <c r="BF46" s="47">
        <v>1</v>
      </c>
      <c r="BG46" s="33"/>
      <c r="BH46" s="33"/>
      <c r="BI46" s="33"/>
      <c r="BJ46" s="47">
        <v>2</v>
      </c>
      <c r="BK46" s="33"/>
      <c r="BL46" s="33"/>
      <c r="BM46" s="33"/>
      <c r="BN46" s="47">
        <v>2</v>
      </c>
      <c r="BO46" s="33"/>
      <c r="BP46" s="33"/>
      <c r="BQ46" s="33"/>
      <c r="BR46" s="47">
        <v>2</v>
      </c>
      <c r="BS46" s="33"/>
      <c r="BT46" s="33"/>
      <c r="BU46" s="33"/>
      <c r="BV46" s="47">
        <v>2</v>
      </c>
      <c r="BW46" s="33"/>
      <c r="BX46" s="33"/>
      <c r="BY46" s="33"/>
      <c r="BZ46" s="47">
        <v>2</v>
      </c>
      <c r="CA46" s="33"/>
      <c r="CB46" s="33"/>
      <c r="CC46" s="33"/>
      <c r="CD46" s="47">
        <v>2</v>
      </c>
      <c r="CE46" s="33"/>
      <c r="CF46" s="33"/>
      <c r="CG46" s="33"/>
      <c r="CH46" s="20">
        <v>2</v>
      </c>
      <c r="CI46" s="33"/>
      <c r="CJ46" s="33"/>
      <c r="CK46" s="33"/>
      <c r="CL46" s="20">
        <v>2</v>
      </c>
      <c r="CM46" s="33"/>
      <c r="CN46" s="33"/>
      <c r="CO46" s="33"/>
      <c r="CP46" s="20">
        <v>2</v>
      </c>
      <c r="CQ46" s="33"/>
      <c r="CR46" s="33"/>
      <c r="CS46" s="33"/>
    </row>
    <row r="47" spans="1:97" ht="15.75" customHeight="1" x14ac:dyDescent="0.25">
      <c r="A47" s="23" t="s">
        <v>102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47">
        <v>2</v>
      </c>
      <c r="BG47" s="2"/>
      <c r="BH47" s="2"/>
      <c r="BI47" s="2"/>
      <c r="BJ47" s="20">
        <v>4</v>
      </c>
      <c r="BK47" s="2"/>
      <c r="BL47" s="2"/>
      <c r="BM47" s="2"/>
      <c r="BN47" s="20">
        <v>4</v>
      </c>
      <c r="BO47" s="2"/>
      <c r="BP47" s="2"/>
      <c r="BQ47" s="2"/>
      <c r="BR47" s="20">
        <v>4</v>
      </c>
      <c r="BS47" s="2"/>
      <c r="BT47" s="2"/>
      <c r="BU47" s="2"/>
      <c r="BV47" s="47">
        <v>4</v>
      </c>
      <c r="BW47" s="2"/>
      <c r="BX47" s="2"/>
      <c r="BY47" s="2"/>
      <c r="BZ47" s="47">
        <v>4</v>
      </c>
      <c r="CA47" s="2"/>
      <c r="CB47" s="2"/>
      <c r="CC47" s="2"/>
      <c r="CD47" s="47">
        <v>4</v>
      </c>
      <c r="CE47" s="2"/>
      <c r="CF47" s="2"/>
      <c r="CG47" s="2"/>
      <c r="CH47" s="20">
        <v>4</v>
      </c>
      <c r="CI47" s="2"/>
      <c r="CJ47" s="2"/>
      <c r="CK47" s="2"/>
      <c r="CL47" s="20">
        <v>4</v>
      </c>
      <c r="CM47" s="2"/>
      <c r="CN47" s="2"/>
      <c r="CO47" s="2"/>
      <c r="CP47" s="20">
        <v>4</v>
      </c>
      <c r="CQ47" s="2"/>
      <c r="CR47" s="2"/>
      <c r="CS47" s="2"/>
    </row>
    <row r="48" spans="1:97" s="72" customFormat="1" ht="15.75" customHeight="1" x14ac:dyDescent="0.25">
      <c r="A48" s="23" t="s">
        <v>104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47">
        <v>2</v>
      </c>
      <c r="BG48" s="2"/>
      <c r="BH48" s="2"/>
      <c r="BI48" s="2"/>
      <c r="BJ48" s="20">
        <v>4</v>
      </c>
      <c r="BK48" s="2"/>
      <c r="BL48" s="2"/>
      <c r="BM48" s="2"/>
      <c r="BN48" s="20">
        <v>4</v>
      </c>
      <c r="BO48" s="2"/>
      <c r="BP48" s="2"/>
      <c r="BQ48" s="2"/>
      <c r="BR48" s="20"/>
      <c r="BS48" s="2"/>
      <c r="BT48" s="2"/>
      <c r="BU48" s="2"/>
      <c r="BV48" s="47">
        <v>1</v>
      </c>
      <c r="BW48" s="2"/>
      <c r="BX48" s="2"/>
      <c r="BY48" s="2"/>
      <c r="BZ48" s="47">
        <v>1</v>
      </c>
      <c r="CA48" s="2"/>
      <c r="CB48" s="2"/>
      <c r="CC48" s="2"/>
      <c r="CD48" s="47">
        <v>0</v>
      </c>
      <c r="CE48" s="2"/>
      <c r="CF48" s="2"/>
      <c r="CG48" s="2"/>
      <c r="CH48" s="20">
        <v>0</v>
      </c>
      <c r="CI48" s="2"/>
      <c r="CJ48" s="2"/>
      <c r="CK48" s="2"/>
      <c r="CL48" s="20">
        <v>0</v>
      </c>
      <c r="CM48" s="2"/>
      <c r="CN48" s="2"/>
      <c r="CO48" s="2"/>
      <c r="CP48" s="20">
        <v>0</v>
      </c>
      <c r="CQ48" s="2"/>
      <c r="CR48" s="2"/>
      <c r="CS48" s="2"/>
    </row>
    <row r="49" spans="1:97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</row>
    <row r="50" spans="1:97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</row>
    <row r="51" spans="1:97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</row>
    <row r="52" spans="1:97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</row>
    <row r="53" spans="1:97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</row>
    <row r="54" spans="1:97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</row>
    <row r="55" spans="1:97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</row>
    <row r="56" spans="1:97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</row>
    <row r="57" spans="1:97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</row>
    <row r="58" spans="1:97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</row>
    <row r="59" spans="1:97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</row>
    <row r="60" spans="1:97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</row>
    <row r="61" spans="1:97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</row>
    <row r="62" spans="1:97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</row>
    <row r="63" spans="1:97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</row>
    <row r="64" spans="1:97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</row>
    <row r="65" spans="1:97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</row>
    <row r="66" spans="1:97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</row>
    <row r="67" spans="1:97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</row>
    <row r="68" spans="1:97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</row>
    <row r="69" spans="1:97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</row>
    <row r="70" spans="1:97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</row>
    <row r="71" spans="1:97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</row>
    <row r="72" spans="1:97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</row>
    <row r="73" spans="1:97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</row>
    <row r="74" spans="1:97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</row>
    <row r="75" spans="1:97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</row>
    <row r="76" spans="1:97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</row>
    <row r="77" spans="1:97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</row>
    <row r="78" spans="1:97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</row>
    <row r="79" spans="1:97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</row>
    <row r="80" spans="1:97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</row>
    <row r="81" spans="1:97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</row>
    <row r="82" spans="1:97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</row>
    <row r="83" spans="1:97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</row>
    <row r="84" spans="1:97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</row>
    <row r="85" spans="1:97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</row>
    <row r="86" spans="1:97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</row>
    <row r="87" spans="1:97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</row>
    <row r="88" spans="1:97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</row>
    <row r="89" spans="1:97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</row>
    <row r="90" spans="1:97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</row>
    <row r="91" spans="1:97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</row>
    <row r="92" spans="1:97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</row>
    <row r="93" spans="1:97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</row>
    <row r="94" spans="1:97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</row>
    <row r="95" spans="1:97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</row>
    <row r="96" spans="1:97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</row>
    <row r="97" spans="1:97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</row>
    <row r="98" spans="1:97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</row>
    <row r="99" spans="1:97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</row>
    <row r="100" spans="1:97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</row>
    <row r="101" spans="1:97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</row>
    <row r="102" spans="1:97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</row>
    <row r="103" spans="1:97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</row>
    <row r="104" spans="1:97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</row>
    <row r="105" spans="1:97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</row>
    <row r="106" spans="1:97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</row>
    <row r="107" spans="1:97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</row>
    <row r="108" spans="1:97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</row>
    <row r="109" spans="1:97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</row>
    <row r="110" spans="1:97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</row>
    <row r="111" spans="1:97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</row>
    <row r="112" spans="1:97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</row>
    <row r="113" spans="1:97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</row>
    <row r="114" spans="1:97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</row>
    <row r="115" spans="1:97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</row>
    <row r="116" spans="1:97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</row>
    <row r="117" spans="1:97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</row>
    <row r="118" spans="1:97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</row>
    <row r="119" spans="1:97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</row>
    <row r="120" spans="1:97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</row>
    <row r="121" spans="1:97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</row>
    <row r="122" spans="1:97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</row>
    <row r="123" spans="1:97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</row>
    <row r="124" spans="1:97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</row>
    <row r="125" spans="1:97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</row>
    <row r="126" spans="1:97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</row>
    <row r="127" spans="1:97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</row>
    <row r="128" spans="1:97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</row>
    <row r="129" spans="1:97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</row>
    <row r="130" spans="1:97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</row>
    <row r="131" spans="1:97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</row>
    <row r="132" spans="1:97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</row>
    <row r="133" spans="1:97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</row>
    <row r="134" spans="1:97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</row>
    <row r="135" spans="1:97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</row>
    <row r="136" spans="1:97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</row>
    <row r="137" spans="1:97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</row>
    <row r="138" spans="1:97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</row>
    <row r="139" spans="1:97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</row>
    <row r="140" spans="1:97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</row>
    <row r="141" spans="1:97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</row>
    <row r="142" spans="1:97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</row>
    <row r="143" spans="1:97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</row>
    <row r="144" spans="1:97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</row>
    <row r="145" spans="1:97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</row>
    <row r="146" spans="1:97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</row>
    <row r="147" spans="1:97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</row>
    <row r="148" spans="1:97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</row>
    <row r="149" spans="1:97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</row>
    <row r="150" spans="1:97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</row>
    <row r="151" spans="1:97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</row>
    <row r="152" spans="1:97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</row>
    <row r="153" spans="1:97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</row>
    <row r="154" spans="1:97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</row>
    <row r="155" spans="1:97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</row>
    <row r="156" spans="1:97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</row>
    <row r="157" spans="1:97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</row>
    <row r="158" spans="1:97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</row>
    <row r="159" spans="1:97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</row>
    <row r="160" spans="1:97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</row>
    <row r="161" spans="1:97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</row>
    <row r="162" spans="1:97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</row>
    <row r="163" spans="1:97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</row>
    <row r="164" spans="1:97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</row>
    <row r="165" spans="1:97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</row>
    <row r="166" spans="1:97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</row>
    <row r="167" spans="1:97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</row>
    <row r="168" spans="1:97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</row>
    <row r="169" spans="1:97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</row>
    <row r="170" spans="1:97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</row>
    <row r="171" spans="1:97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</row>
    <row r="172" spans="1:97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</row>
    <row r="173" spans="1:97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</row>
    <row r="174" spans="1:97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</row>
    <row r="175" spans="1:97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</row>
    <row r="176" spans="1:97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</row>
    <row r="177" spans="1:97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</row>
    <row r="178" spans="1:97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  <row r="650" spans="1:97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</row>
    <row r="651" spans="1:97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</row>
    <row r="652" spans="1:97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</row>
    <row r="653" spans="1:97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</row>
    <row r="654" spans="1:97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</row>
    <row r="655" spans="1:97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</row>
    <row r="656" spans="1:97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</row>
    <row r="657" spans="1:97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</row>
    <row r="658" spans="1:97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</row>
    <row r="659" spans="1:97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</row>
    <row r="660" spans="1:97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</row>
    <row r="661" spans="1:97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</row>
    <row r="662" spans="1:97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</row>
    <row r="663" spans="1:97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</row>
    <row r="664" spans="1:97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</row>
    <row r="665" spans="1:97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</row>
    <row r="666" spans="1:97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</row>
    <row r="667" spans="1:97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</row>
    <row r="668" spans="1:97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</row>
    <row r="669" spans="1:97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</row>
    <row r="670" spans="1:97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</row>
    <row r="671" spans="1:97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</row>
    <row r="672" spans="1:97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</row>
    <row r="673" spans="1:97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</row>
    <row r="674" spans="1:97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</row>
    <row r="675" spans="1:97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</row>
    <row r="676" spans="1:97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</row>
    <row r="677" spans="1:97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</row>
    <row r="678" spans="1:97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</row>
    <row r="679" spans="1:97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</row>
    <row r="680" spans="1:97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</row>
    <row r="681" spans="1:97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</row>
    <row r="682" spans="1:97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</row>
    <row r="683" spans="1:97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</row>
    <row r="684" spans="1:97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</row>
    <row r="685" spans="1:97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</row>
    <row r="686" spans="1:97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</row>
    <row r="687" spans="1:97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</row>
    <row r="688" spans="1:97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</row>
    <row r="689" spans="1:97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</row>
    <row r="690" spans="1:97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</row>
    <row r="691" spans="1:97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</row>
    <row r="692" spans="1:97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</row>
    <row r="693" spans="1:97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</row>
    <row r="694" spans="1:97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</row>
    <row r="695" spans="1:97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</row>
    <row r="696" spans="1:97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</row>
    <row r="697" spans="1:97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</row>
    <row r="698" spans="1:97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</row>
    <row r="699" spans="1:97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</row>
    <row r="700" spans="1:97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</row>
    <row r="701" spans="1:97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</row>
    <row r="702" spans="1:97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</row>
    <row r="703" spans="1:97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</row>
    <row r="704" spans="1:97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</row>
    <row r="705" spans="1:97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</row>
    <row r="706" spans="1:97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</row>
    <row r="707" spans="1:97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</row>
    <row r="708" spans="1:97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</row>
    <row r="709" spans="1:97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</row>
    <row r="710" spans="1:97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</row>
    <row r="711" spans="1:97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</row>
    <row r="712" spans="1:97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</row>
    <row r="713" spans="1:97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</row>
    <row r="714" spans="1:97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</row>
    <row r="715" spans="1:97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</row>
    <row r="716" spans="1:97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</row>
    <row r="717" spans="1:97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</row>
    <row r="718" spans="1:97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</row>
    <row r="719" spans="1:97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</row>
    <row r="720" spans="1:97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</row>
    <row r="721" spans="1:97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</row>
    <row r="722" spans="1:97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</row>
    <row r="723" spans="1:97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</row>
    <row r="724" spans="1:97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</row>
    <row r="725" spans="1:97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</row>
    <row r="726" spans="1:97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</row>
    <row r="727" spans="1:97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</row>
    <row r="728" spans="1:97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</row>
    <row r="729" spans="1:97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</row>
    <row r="730" spans="1:97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</row>
    <row r="731" spans="1:97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</row>
    <row r="732" spans="1:97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</row>
    <row r="733" spans="1:97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</row>
    <row r="734" spans="1:97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</row>
    <row r="735" spans="1:97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</row>
    <row r="736" spans="1:97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</row>
    <row r="737" spans="1:97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</row>
    <row r="738" spans="1:97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</row>
    <row r="739" spans="1:97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</row>
    <row r="740" spans="1:97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</row>
    <row r="741" spans="1:97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</row>
    <row r="742" spans="1:97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</row>
    <row r="743" spans="1:97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</row>
    <row r="744" spans="1:97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</row>
    <row r="745" spans="1:97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</row>
    <row r="746" spans="1:97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</row>
    <row r="747" spans="1:97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</row>
    <row r="748" spans="1:97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</row>
    <row r="749" spans="1:97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</row>
    <row r="750" spans="1:97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</row>
    <row r="751" spans="1:97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</row>
    <row r="752" spans="1:97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</row>
    <row r="753" spans="1:97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</row>
    <row r="754" spans="1:97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</row>
    <row r="755" spans="1:97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</row>
    <row r="756" spans="1:97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</row>
    <row r="757" spans="1:97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</row>
    <row r="758" spans="1:97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</row>
    <row r="759" spans="1:97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</row>
    <row r="760" spans="1:97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</row>
    <row r="761" spans="1:97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</row>
    <row r="762" spans="1:97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</row>
    <row r="763" spans="1:97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</row>
    <row r="764" spans="1:97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</row>
    <row r="765" spans="1:97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</row>
    <row r="766" spans="1:97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</row>
    <row r="767" spans="1:97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</row>
    <row r="768" spans="1:97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</row>
    <row r="769" spans="1:97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</row>
    <row r="770" spans="1:97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</row>
    <row r="771" spans="1:97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</row>
    <row r="772" spans="1:97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</row>
    <row r="773" spans="1:97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</row>
    <row r="774" spans="1:97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</row>
    <row r="775" spans="1:97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</row>
    <row r="776" spans="1:97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</row>
    <row r="777" spans="1:97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</row>
    <row r="778" spans="1:97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</row>
    <row r="779" spans="1:97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</row>
    <row r="780" spans="1:97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</row>
    <row r="781" spans="1:97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</row>
    <row r="782" spans="1:97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</row>
    <row r="783" spans="1:97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</row>
    <row r="784" spans="1:97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</row>
    <row r="785" spans="1:97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</row>
    <row r="786" spans="1:97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</row>
    <row r="787" spans="1:97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</row>
    <row r="788" spans="1:97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</row>
    <row r="789" spans="1:97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</row>
    <row r="790" spans="1:97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</row>
    <row r="791" spans="1:97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</row>
    <row r="792" spans="1:97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</row>
    <row r="793" spans="1:97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</row>
    <row r="794" spans="1:97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</row>
    <row r="795" spans="1:97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</row>
    <row r="796" spans="1:97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</row>
    <row r="797" spans="1:97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</row>
    <row r="798" spans="1:97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</row>
    <row r="799" spans="1:97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</row>
    <row r="800" spans="1:97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</row>
    <row r="801" spans="1:97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</row>
    <row r="802" spans="1:97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</row>
    <row r="803" spans="1:97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</row>
    <row r="804" spans="1:97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</row>
    <row r="805" spans="1:97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</row>
    <row r="806" spans="1:97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</row>
    <row r="807" spans="1:97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</row>
    <row r="808" spans="1:97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</row>
    <row r="809" spans="1:97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</row>
    <row r="810" spans="1:97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</row>
    <row r="811" spans="1:97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</row>
    <row r="812" spans="1:97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</row>
    <row r="813" spans="1:97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</row>
    <row r="814" spans="1:97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</row>
    <row r="815" spans="1:97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</row>
    <row r="816" spans="1:97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</row>
    <row r="817" spans="1:97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</row>
    <row r="818" spans="1:97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</row>
    <row r="819" spans="1:97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</row>
    <row r="820" spans="1:97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</row>
    <row r="821" spans="1:97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</row>
    <row r="822" spans="1:97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</row>
    <row r="823" spans="1:97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</row>
    <row r="824" spans="1:97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</row>
    <row r="825" spans="1:97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</row>
    <row r="826" spans="1:97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</row>
    <row r="827" spans="1:97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</row>
    <row r="828" spans="1:97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</row>
    <row r="829" spans="1:97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</row>
    <row r="830" spans="1:97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</row>
    <row r="831" spans="1:97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</row>
    <row r="832" spans="1:97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</row>
    <row r="833" spans="1:97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</row>
    <row r="834" spans="1:97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</row>
    <row r="835" spans="1:97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</row>
    <row r="836" spans="1:97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</row>
    <row r="837" spans="1:97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</row>
    <row r="838" spans="1:97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</row>
    <row r="839" spans="1:97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</row>
    <row r="840" spans="1:97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</row>
    <row r="841" spans="1:97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</row>
    <row r="842" spans="1:97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</row>
    <row r="843" spans="1:97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</row>
    <row r="844" spans="1:97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</row>
    <row r="845" spans="1:97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</row>
    <row r="846" spans="1:97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</row>
    <row r="847" spans="1:97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</row>
    <row r="848" spans="1:97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</row>
    <row r="849" spans="1:97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</row>
    <row r="850" spans="1:97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</row>
    <row r="851" spans="1:97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</row>
    <row r="852" spans="1:97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</row>
    <row r="853" spans="1:97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</row>
    <row r="854" spans="1:97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</row>
    <row r="855" spans="1:97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</row>
    <row r="856" spans="1:97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</row>
    <row r="857" spans="1:97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</row>
    <row r="858" spans="1:97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</row>
    <row r="859" spans="1:97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</row>
    <row r="860" spans="1:97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</row>
    <row r="861" spans="1:97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</row>
    <row r="862" spans="1:97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</row>
    <row r="863" spans="1:97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</row>
    <row r="864" spans="1:97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</row>
    <row r="865" spans="1:97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</row>
    <row r="866" spans="1:97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</row>
    <row r="867" spans="1:97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</row>
    <row r="868" spans="1:97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</row>
    <row r="869" spans="1:97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</row>
    <row r="870" spans="1:97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</row>
    <row r="871" spans="1:97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</row>
    <row r="872" spans="1:97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</row>
    <row r="873" spans="1:97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</row>
    <row r="874" spans="1:97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</row>
    <row r="875" spans="1:97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</row>
    <row r="876" spans="1:97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</row>
    <row r="877" spans="1:97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</row>
    <row r="878" spans="1:97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</row>
    <row r="879" spans="1:97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</row>
    <row r="880" spans="1:97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</row>
    <row r="881" spans="1:97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</row>
    <row r="882" spans="1:97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</row>
    <row r="883" spans="1:97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</row>
    <row r="884" spans="1:97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</row>
    <row r="885" spans="1:97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</row>
    <row r="886" spans="1:97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</row>
    <row r="887" spans="1:97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</row>
    <row r="888" spans="1:97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</row>
    <row r="889" spans="1:97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</row>
    <row r="890" spans="1:97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</row>
    <row r="891" spans="1:97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</row>
    <row r="892" spans="1:97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</row>
    <row r="893" spans="1:97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</row>
    <row r="894" spans="1:97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</row>
    <row r="895" spans="1:97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</row>
    <row r="896" spans="1:97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</row>
    <row r="897" spans="1:97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</row>
    <row r="898" spans="1:97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</row>
    <row r="899" spans="1:97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</row>
    <row r="900" spans="1:97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</row>
    <row r="901" spans="1:97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</row>
    <row r="902" spans="1:97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</row>
    <row r="903" spans="1:97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</row>
    <row r="904" spans="1:97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</row>
    <row r="905" spans="1:97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</row>
    <row r="906" spans="1:97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</row>
    <row r="907" spans="1:97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</row>
    <row r="908" spans="1:97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</row>
    <row r="909" spans="1:97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</row>
    <row r="910" spans="1:97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</row>
    <row r="911" spans="1:97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</row>
    <row r="912" spans="1:97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</row>
    <row r="913" spans="1:97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</row>
    <row r="914" spans="1:97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</row>
    <row r="915" spans="1:97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</row>
    <row r="916" spans="1:97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</row>
    <row r="917" spans="1:97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</row>
    <row r="918" spans="1:97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</row>
    <row r="919" spans="1:97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</row>
    <row r="920" spans="1:97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</row>
    <row r="921" spans="1:97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</row>
    <row r="922" spans="1:97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</row>
    <row r="923" spans="1:97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</row>
    <row r="924" spans="1:97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</row>
    <row r="925" spans="1:97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</row>
    <row r="926" spans="1:97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</row>
    <row r="927" spans="1:97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</row>
    <row r="928" spans="1:97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</row>
    <row r="929" spans="1:97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</row>
    <row r="930" spans="1:97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</row>
    <row r="931" spans="1:97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</row>
    <row r="932" spans="1:97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</row>
    <row r="933" spans="1:97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</row>
    <row r="934" spans="1:97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</row>
    <row r="935" spans="1:97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</row>
    <row r="936" spans="1:97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</row>
    <row r="937" spans="1:97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</row>
    <row r="938" spans="1:97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</row>
    <row r="939" spans="1:97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</row>
    <row r="940" spans="1:97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</row>
    <row r="941" spans="1:97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</row>
    <row r="942" spans="1:97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</row>
    <row r="943" spans="1:97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</row>
    <row r="944" spans="1:97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</row>
    <row r="945" spans="1:97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</row>
    <row r="946" spans="1:97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</row>
    <row r="947" spans="1:97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</row>
    <row r="948" spans="1:97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</row>
    <row r="949" spans="1:97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</row>
    <row r="950" spans="1:97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</row>
    <row r="951" spans="1:97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</row>
    <row r="952" spans="1:97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</row>
    <row r="953" spans="1:97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</row>
    <row r="954" spans="1:97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</row>
    <row r="955" spans="1:97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</row>
    <row r="956" spans="1:97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</row>
    <row r="957" spans="1:97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</row>
    <row r="958" spans="1:97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</row>
    <row r="959" spans="1:97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</row>
    <row r="960" spans="1:97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</row>
    <row r="961" spans="1:97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</row>
    <row r="962" spans="1:97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</row>
    <row r="963" spans="1:97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</row>
    <row r="964" spans="1:97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</row>
    <row r="965" spans="1:97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</row>
    <row r="966" spans="1:97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</row>
    <row r="967" spans="1:97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</row>
    <row r="968" spans="1:97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</row>
    <row r="969" spans="1:97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</row>
    <row r="970" spans="1:97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</row>
    <row r="971" spans="1:97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</row>
    <row r="972" spans="1:97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</row>
    <row r="973" spans="1:97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</row>
    <row r="974" spans="1:97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</row>
    <row r="975" spans="1:97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</row>
    <row r="976" spans="1:97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</row>
    <row r="977" spans="1:97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</row>
    <row r="978" spans="1:97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</row>
    <row r="979" spans="1:97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</row>
    <row r="980" spans="1:97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</row>
    <row r="981" spans="1:97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</row>
    <row r="982" spans="1:97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</row>
    <row r="983" spans="1:97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</row>
    <row r="984" spans="1:97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</row>
    <row r="985" spans="1:97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</row>
    <row r="986" spans="1:97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</row>
    <row r="987" spans="1:97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</row>
    <row r="988" spans="1:97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</row>
    <row r="989" spans="1:97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</row>
    <row r="990" spans="1:97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</row>
    <row r="991" spans="1:97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</row>
    <row r="992" spans="1:97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</row>
    <row r="993" spans="1:97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</row>
    <row r="994" spans="1:97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</row>
    <row r="995" spans="1:97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</row>
    <row r="996" spans="1:97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</row>
    <row r="997" spans="1:97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</row>
    <row r="998" spans="1:97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</row>
    <row r="999" spans="1:97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</row>
    <row r="1000" spans="1:97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</row>
    <row r="1001" spans="1:97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</row>
    <row r="1002" spans="1:97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</row>
    <row r="1003" spans="1:97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</row>
    <row r="1004" spans="1:97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</row>
  </sheetData>
  <mergeCells count="24"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CH5:CK5"/>
    <mergeCell ref="CL5:CO5"/>
    <mergeCell ref="CP5:CS5"/>
    <mergeCell ref="BF5:BI5"/>
    <mergeCell ref="BJ5:BM5"/>
    <mergeCell ref="BN5:BQ5"/>
    <mergeCell ref="BR5:BU5"/>
    <mergeCell ref="BV5:BY5"/>
    <mergeCell ref="BZ5:CC5"/>
    <mergeCell ref="CD5:CG5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4"/>
  <sheetViews>
    <sheetView tabSelected="1" topLeftCell="A13" zoomScaleNormal="100" workbookViewId="0">
      <pane xSplit="1" topLeftCell="U1" activePane="topRight" state="frozen"/>
      <selection pane="topRight" activeCell="AD10" sqref="AD10"/>
    </sheetView>
  </sheetViews>
  <sheetFormatPr baseColWidth="10" defaultRowHeight="15" x14ac:dyDescent="0.25"/>
  <cols>
    <col min="1" max="1" width="68.7109375" customWidth="1"/>
    <col min="5" max="5" width="15.7109375" customWidth="1"/>
    <col min="14" max="15" width="11.42578125" style="93"/>
    <col min="16" max="16" width="11.42578125" style="93" customWidth="1"/>
    <col min="17" max="17" width="12.140625" style="93" customWidth="1"/>
    <col min="18" max="20" width="11.42578125" style="94" customWidth="1"/>
    <col min="21" max="21" width="12.140625" style="94" customWidth="1"/>
  </cols>
  <sheetData>
    <row r="1" spans="1:29" ht="15.75" x14ac:dyDescent="0.25">
      <c r="A1" s="87" t="s">
        <v>0</v>
      </c>
      <c r="B1" s="1"/>
      <c r="C1" s="1"/>
      <c r="D1" s="1"/>
      <c r="E1" s="1"/>
    </row>
    <row r="2" spans="1:29" ht="15.75" x14ac:dyDescent="0.25">
      <c r="A2" s="87" t="s">
        <v>1</v>
      </c>
      <c r="B2" s="87"/>
      <c r="C2" s="87"/>
      <c r="D2" s="87"/>
      <c r="E2" s="87"/>
    </row>
    <row r="3" spans="1:29" ht="15.75" x14ac:dyDescent="0.25">
      <c r="A3" s="3">
        <v>2023</v>
      </c>
      <c r="B3" s="4"/>
      <c r="C3" s="4"/>
      <c r="D3" s="4"/>
      <c r="E3" s="2"/>
    </row>
    <row r="4" spans="1:29" ht="15.75" x14ac:dyDescent="0.25">
      <c r="A4" s="5" t="s">
        <v>2</v>
      </c>
      <c r="B4" s="6"/>
      <c r="C4" s="6"/>
      <c r="D4" s="6"/>
      <c r="E4" s="2"/>
    </row>
    <row r="5" spans="1:29" x14ac:dyDescent="0.25">
      <c r="A5" s="7"/>
      <c r="B5" s="100">
        <v>44927</v>
      </c>
      <c r="C5" s="101"/>
      <c r="D5" s="101"/>
      <c r="E5" s="102"/>
      <c r="F5" s="100">
        <v>44958</v>
      </c>
      <c r="G5" s="101"/>
      <c r="H5" s="101"/>
      <c r="I5" s="102"/>
      <c r="J5" s="100">
        <v>44986</v>
      </c>
      <c r="K5" s="101"/>
      <c r="L5" s="101"/>
      <c r="M5" s="102"/>
      <c r="N5" s="100">
        <v>45017</v>
      </c>
      <c r="O5" s="101"/>
      <c r="P5" s="101"/>
      <c r="Q5" s="115"/>
      <c r="R5" s="100">
        <v>45047</v>
      </c>
      <c r="S5" s="101"/>
      <c r="T5" s="101"/>
      <c r="U5" s="115"/>
      <c r="V5" s="100">
        <v>45078</v>
      </c>
      <c r="W5" s="101"/>
      <c r="X5" s="101"/>
      <c r="Y5" s="115"/>
      <c r="Z5" s="100">
        <v>45078</v>
      </c>
      <c r="AA5" s="101"/>
      <c r="AB5" s="101"/>
      <c r="AC5" s="115"/>
    </row>
    <row r="6" spans="1:29" x14ac:dyDescent="0.25">
      <c r="A6" s="8" t="s">
        <v>3</v>
      </c>
      <c r="B6" s="9" t="s">
        <v>4</v>
      </c>
      <c r="C6" s="10" t="s">
        <v>5</v>
      </c>
      <c r="D6" s="10" t="s">
        <v>6</v>
      </c>
      <c r="E6" s="10" t="s">
        <v>7</v>
      </c>
      <c r="F6" s="9" t="s">
        <v>4</v>
      </c>
      <c r="G6" s="10" t="s">
        <v>5</v>
      </c>
      <c r="H6" s="10" t="s">
        <v>6</v>
      </c>
      <c r="I6" s="10" t="s">
        <v>7</v>
      </c>
      <c r="J6" s="9" t="s">
        <v>4</v>
      </c>
      <c r="K6" s="10" t="s">
        <v>5</v>
      </c>
      <c r="L6" s="10" t="s">
        <v>6</v>
      </c>
      <c r="M6" s="99" t="s">
        <v>7</v>
      </c>
      <c r="N6" s="9" t="s">
        <v>4</v>
      </c>
      <c r="O6" s="10" t="s">
        <v>5</v>
      </c>
      <c r="P6" s="64" t="s">
        <v>6</v>
      </c>
      <c r="Q6" s="98" t="s">
        <v>7</v>
      </c>
      <c r="R6" s="9" t="s">
        <v>4</v>
      </c>
      <c r="S6" s="10" t="s">
        <v>5</v>
      </c>
      <c r="T6" s="64" t="s">
        <v>6</v>
      </c>
      <c r="U6" s="98" t="s">
        <v>7</v>
      </c>
      <c r="V6" s="9" t="s">
        <v>4</v>
      </c>
      <c r="W6" s="10" t="s">
        <v>5</v>
      </c>
      <c r="X6" s="64" t="s">
        <v>6</v>
      </c>
      <c r="Y6" s="98" t="s">
        <v>7</v>
      </c>
      <c r="Z6" s="9" t="s">
        <v>4</v>
      </c>
      <c r="AA6" s="10" t="s">
        <v>5</v>
      </c>
      <c r="AB6" s="64" t="s">
        <v>6</v>
      </c>
      <c r="AC6" s="98" t="s">
        <v>7</v>
      </c>
    </row>
    <row r="7" spans="1:29" x14ac:dyDescent="0.25">
      <c r="A7" s="23" t="s">
        <v>8</v>
      </c>
      <c r="B7" s="11">
        <v>21</v>
      </c>
      <c r="C7" s="19">
        <v>20</v>
      </c>
      <c r="D7" s="19">
        <v>1</v>
      </c>
      <c r="E7" s="16" t="s">
        <v>9</v>
      </c>
      <c r="F7" s="11">
        <v>19</v>
      </c>
      <c r="G7" s="19">
        <v>18</v>
      </c>
      <c r="H7" s="19">
        <v>1</v>
      </c>
      <c r="I7" s="16" t="s">
        <v>9</v>
      </c>
      <c r="J7" s="11">
        <f>K7+L7</f>
        <v>11</v>
      </c>
      <c r="K7" s="19">
        <v>10</v>
      </c>
      <c r="L7" s="19">
        <v>1</v>
      </c>
      <c r="M7" s="16" t="s">
        <v>9</v>
      </c>
      <c r="N7" s="11">
        <f>O7+P7</f>
        <v>4</v>
      </c>
      <c r="O7" s="19">
        <v>4</v>
      </c>
      <c r="P7" s="95">
        <v>0</v>
      </c>
      <c r="Q7" s="92" t="s">
        <v>9</v>
      </c>
      <c r="R7" s="81">
        <f>S7+T7</f>
        <v>12</v>
      </c>
      <c r="S7" s="19">
        <v>11</v>
      </c>
      <c r="T7" s="95">
        <v>1</v>
      </c>
      <c r="U7" s="92" t="s">
        <v>9</v>
      </c>
      <c r="V7" s="81">
        <f>SUM(W7:X7)</f>
        <v>9</v>
      </c>
      <c r="W7" s="19">
        <v>9</v>
      </c>
      <c r="X7" s="95">
        <v>0</v>
      </c>
      <c r="Y7" s="92" t="s">
        <v>9</v>
      </c>
      <c r="Z7" s="81">
        <f>SUM(AA7:AB7)</f>
        <v>5</v>
      </c>
      <c r="AA7" s="19">
        <v>5</v>
      </c>
      <c r="AB7" s="95">
        <v>0</v>
      </c>
      <c r="AC7" s="92" t="s">
        <v>9</v>
      </c>
    </row>
    <row r="8" spans="1:29" x14ac:dyDescent="0.25">
      <c r="A8" s="66" t="s">
        <v>11</v>
      </c>
      <c r="B8" s="11">
        <v>123</v>
      </c>
      <c r="C8" s="19">
        <v>58</v>
      </c>
      <c r="D8" s="19">
        <v>65</v>
      </c>
      <c r="E8" s="16" t="s">
        <v>12</v>
      </c>
      <c r="F8" s="11">
        <v>121</v>
      </c>
      <c r="G8" s="19">
        <v>67</v>
      </c>
      <c r="H8" s="19">
        <v>54</v>
      </c>
      <c r="I8" s="16" t="s">
        <v>12</v>
      </c>
      <c r="J8" s="11">
        <f t="shared" ref="J8:J25" si="0">K8+L8</f>
        <v>96</v>
      </c>
      <c r="K8" s="19">
        <v>42</v>
      </c>
      <c r="L8" s="19">
        <v>54</v>
      </c>
      <c r="M8" s="16" t="s">
        <v>12</v>
      </c>
      <c r="N8" s="11">
        <f t="shared" ref="N8:N25" si="1">O8+P8</f>
        <v>72</v>
      </c>
      <c r="O8" s="19">
        <v>26</v>
      </c>
      <c r="P8" s="95">
        <v>46</v>
      </c>
      <c r="Q8" s="92" t="s">
        <v>12</v>
      </c>
      <c r="R8" s="81">
        <f t="shared" ref="R8:R25" si="2">S8+T8</f>
        <v>107</v>
      </c>
      <c r="S8" s="19">
        <v>49</v>
      </c>
      <c r="T8" s="95">
        <v>58</v>
      </c>
      <c r="U8" s="92" t="s">
        <v>12</v>
      </c>
      <c r="V8" s="81">
        <f t="shared" ref="V8:V25" si="3">SUM(W8:X8)</f>
        <v>110</v>
      </c>
      <c r="W8" s="19">
        <v>47</v>
      </c>
      <c r="X8" s="95">
        <v>63</v>
      </c>
      <c r="Y8" s="92" t="s">
        <v>12</v>
      </c>
      <c r="Z8" s="81">
        <f t="shared" ref="Z8:Z25" si="4">SUM(AA8:AB8)</f>
        <v>111</v>
      </c>
      <c r="AA8" s="19">
        <v>51</v>
      </c>
      <c r="AB8" s="95">
        <v>60</v>
      </c>
      <c r="AC8" s="92" t="s">
        <v>12</v>
      </c>
    </row>
    <row r="9" spans="1:29" x14ac:dyDescent="0.25">
      <c r="A9" s="23" t="s">
        <v>14</v>
      </c>
      <c r="B9" s="11">
        <f>94+57</f>
        <v>151</v>
      </c>
      <c r="C9" s="19">
        <f>87+35</f>
        <v>122</v>
      </c>
      <c r="D9" s="19">
        <f>22+7</f>
        <v>29</v>
      </c>
      <c r="E9" s="16" t="s">
        <v>15</v>
      </c>
      <c r="F9" s="11">
        <v>114</v>
      </c>
      <c r="G9" s="19">
        <v>106</v>
      </c>
      <c r="H9" s="19">
        <v>8</v>
      </c>
      <c r="I9" s="16" t="s">
        <v>15</v>
      </c>
      <c r="J9" s="11">
        <f t="shared" si="0"/>
        <v>75</v>
      </c>
      <c r="K9" s="19">
        <v>61</v>
      </c>
      <c r="L9" s="19">
        <v>14</v>
      </c>
      <c r="M9" s="16" t="s">
        <v>15</v>
      </c>
      <c r="N9" s="11">
        <f t="shared" si="1"/>
        <v>99</v>
      </c>
      <c r="O9" s="19">
        <v>88</v>
      </c>
      <c r="P9" s="95">
        <v>11</v>
      </c>
      <c r="Q9" s="92" t="s">
        <v>15</v>
      </c>
      <c r="R9" s="81">
        <f t="shared" si="2"/>
        <v>145</v>
      </c>
      <c r="S9" s="19">
        <v>129</v>
      </c>
      <c r="T9" s="95">
        <v>16</v>
      </c>
      <c r="U9" s="92" t="s">
        <v>15</v>
      </c>
      <c r="V9" s="81">
        <f>SUM(W9:X9)</f>
        <v>154</v>
      </c>
      <c r="W9" s="95">
        <v>126</v>
      </c>
      <c r="X9" s="95">
        <v>28</v>
      </c>
      <c r="Y9" s="92" t="s">
        <v>15</v>
      </c>
      <c r="Z9" s="81">
        <f t="shared" si="4"/>
        <v>156</v>
      </c>
      <c r="AA9" s="95">
        <v>128</v>
      </c>
      <c r="AB9" s="95">
        <v>28</v>
      </c>
      <c r="AC9" s="92" t="s">
        <v>15</v>
      </c>
    </row>
    <row r="10" spans="1:29" s="86" customFormat="1" x14ac:dyDescent="0.25">
      <c r="A10" s="23" t="s">
        <v>106</v>
      </c>
      <c r="B10" s="64">
        <v>18</v>
      </c>
      <c r="C10" s="19">
        <v>16</v>
      </c>
      <c r="D10" s="19">
        <v>2</v>
      </c>
      <c r="E10" s="16" t="s">
        <v>109</v>
      </c>
      <c r="F10" s="64">
        <v>70</v>
      </c>
      <c r="G10" s="19">
        <v>49</v>
      </c>
      <c r="H10" s="19">
        <v>21</v>
      </c>
      <c r="I10" s="16" t="s">
        <v>109</v>
      </c>
      <c r="J10" s="11">
        <f t="shared" si="0"/>
        <v>56</v>
      </c>
      <c r="K10" s="19">
        <v>50</v>
      </c>
      <c r="L10" s="19">
        <v>6</v>
      </c>
      <c r="M10" s="16" t="s">
        <v>109</v>
      </c>
      <c r="N10" s="11">
        <f t="shared" si="1"/>
        <v>14</v>
      </c>
      <c r="O10" s="19">
        <v>12</v>
      </c>
      <c r="P10" s="95">
        <v>2</v>
      </c>
      <c r="Q10" s="92" t="s">
        <v>109</v>
      </c>
      <c r="R10" s="81">
        <f t="shared" si="2"/>
        <v>18</v>
      </c>
      <c r="S10" s="19">
        <v>15</v>
      </c>
      <c r="T10" s="95">
        <v>3</v>
      </c>
      <c r="U10" s="92" t="s">
        <v>109</v>
      </c>
      <c r="V10" s="81">
        <f t="shared" si="3"/>
        <v>25</v>
      </c>
      <c r="W10" s="19">
        <v>21</v>
      </c>
      <c r="X10" s="95">
        <v>4</v>
      </c>
      <c r="Y10" s="92" t="s">
        <v>109</v>
      </c>
      <c r="Z10" s="81">
        <f t="shared" si="4"/>
        <v>134</v>
      </c>
      <c r="AA10" s="19">
        <v>116</v>
      </c>
      <c r="AB10" s="95">
        <v>18</v>
      </c>
      <c r="AC10" s="92" t="s">
        <v>109</v>
      </c>
    </row>
    <row r="11" spans="1:29" s="86" customFormat="1" x14ac:dyDescent="0.25">
      <c r="A11" s="23" t="s">
        <v>107</v>
      </c>
      <c r="B11" s="64">
        <v>20</v>
      </c>
      <c r="C11" s="19">
        <v>9</v>
      </c>
      <c r="D11" s="19">
        <v>11</v>
      </c>
      <c r="E11" s="16" t="s">
        <v>108</v>
      </c>
      <c r="F11" s="64">
        <v>16</v>
      </c>
      <c r="G11" s="19">
        <v>12</v>
      </c>
      <c r="H11" s="19">
        <v>4</v>
      </c>
      <c r="I11" s="16" t="s">
        <v>108</v>
      </c>
      <c r="J11" s="11">
        <f t="shared" si="0"/>
        <v>19</v>
      </c>
      <c r="K11" s="19">
        <v>14</v>
      </c>
      <c r="L11" s="19">
        <v>5</v>
      </c>
      <c r="M11" s="16" t="s">
        <v>108</v>
      </c>
      <c r="N11" s="11">
        <f t="shared" si="1"/>
        <v>12</v>
      </c>
      <c r="O11" s="19">
        <v>8</v>
      </c>
      <c r="P11" s="95">
        <v>4</v>
      </c>
      <c r="Q11" s="92" t="s">
        <v>108</v>
      </c>
      <c r="R11" s="81">
        <f t="shared" si="2"/>
        <v>18</v>
      </c>
      <c r="S11" s="19">
        <v>12</v>
      </c>
      <c r="T11" s="95">
        <v>6</v>
      </c>
      <c r="U11" s="92" t="s">
        <v>108</v>
      </c>
      <c r="V11" s="81">
        <f t="shared" si="3"/>
        <v>24</v>
      </c>
      <c r="W11" s="19">
        <v>14</v>
      </c>
      <c r="X11" s="95">
        <v>10</v>
      </c>
      <c r="Y11" s="92" t="s">
        <v>108</v>
      </c>
      <c r="Z11" s="81">
        <f t="shared" si="4"/>
        <v>26</v>
      </c>
      <c r="AA11" s="19">
        <v>16</v>
      </c>
      <c r="AB11" s="95">
        <v>10</v>
      </c>
      <c r="AC11" s="92" t="s">
        <v>108</v>
      </c>
    </row>
    <row r="12" spans="1:29" x14ac:dyDescent="0.25">
      <c r="A12" s="66" t="s">
        <v>17</v>
      </c>
      <c r="B12" s="11">
        <v>7</v>
      </c>
      <c r="C12" s="19">
        <v>4</v>
      </c>
      <c r="D12" s="19">
        <v>3</v>
      </c>
      <c r="E12" s="16" t="s">
        <v>18</v>
      </c>
      <c r="F12" s="11">
        <v>6</v>
      </c>
      <c r="G12" s="19">
        <v>4</v>
      </c>
      <c r="H12" s="19">
        <v>2</v>
      </c>
      <c r="I12" s="16" t="s">
        <v>18</v>
      </c>
      <c r="J12" s="11">
        <f t="shared" si="0"/>
        <v>9</v>
      </c>
      <c r="K12" s="19">
        <v>6</v>
      </c>
      <c r="L12" s="19">
        <v>3</v>
      </c>
      <c r="M12" s="16" t="s">
        <v>18</v>
      </c>
      <c r="N12" s="11">
        <f t="shared" si="1"/>
        <v>3</v>
      </c>
      <c r="O12" s="19">
        <v>2</v>
      </c>
      <c r="P12" s="95">
        <v>1</v>
      </c>
      <c r="Q12" s="92" t="s">
        <v>18</v>
      </c>
      <c r="R12" s="81">
        <f t="shared" si="2"/>
        <v>14</v>
      </c>
      <c r="S12" s="19">
        <v>8</v>
      </c>
      <c r="T12" s="95">
        <v>6</v>
      </c>
      <c r="U12" s="92" t="s">
        <v>18</v>
      </c>
      <c r="V12" s="81">
        <f t="shared" si="3"/>
        <v>19</v>
      </c>
      <c r="W12" s="19">
        <v>11</v>
      </c>
      <c r="X12" s="95">
        <v>8</v>
      </c>
      <c r="Y12" s="92" t="s">
        <v>18</v>
      </c>
      <c r="Z12" s="81">
        <f t="shared" si="4"/>
        <v>15</v>
      </c>
      <c r="AA12" s="19">
        <v>9</v>
      </c>
      <c r="AB12" s="95">
        <v>6</v>
      </c>
      <c r="AC12" s="92" t="s">
        <v>18</v>
      </c>
    </row>
    <row r="13" spans="1:29" x14ac:dyDescent="0.25">
      <c r="A13" s="23" t="s">
        <v>20</v>
      </c>
      <c r="B13" s="11">
        <v>182</v>
      </c>
      <c r="C13" s="19">
        <v>18</v>
      </c>
      <c r="D13" s="19">
        <v>164</v>
      </c>
      <c r="E13" s="16" t="s">
        <v>21</v>
      </c>
      <c r="F13" s="11">
        <v>272</v>
      </c>
      <c r="G13" s="19">
        <v>35</v>
      </c>
      <c r="H13" s="19">
        <v>237</v>
      </c>
      <c r="I13" s="16" t="s">
        <v>21</v>
      </c>
      <c r="J13" s="11">
        <f t="shared" si="0"/>
        <v>261</v>
      </c>
      <c r="K13" s="19">
        <v>39</v>
      </c>
      <c r="L13" s="19">
        <v>222</v>
      </c>
      <c r="M13" s="16" t="s">
        <v>21</v>
      </c>
      <c r="N13" s="11">
        <f t="shared" si="1"/>
        <v>234</v>
      </c>
      <c r="O13" s="19">
        <v>36</v>
      </c>
      <c r="P13" s="95">
        <v>198</v>
      </c>
      <c r="Q13" s="92" t="s">
        <v>21</v>
      </c>
      <c r="R13" s="81">
        <f t="shared" si="2"/>
        <v>314</v>
      </c>
      <c r="S13" s="19">
        <v>43</v>
      </c>
      <c r="T13" s="95">
        <v>271</v>
      </c>
      <c r="U13" s="92" t="s">
        <v>21</v>
      </c>
      <c r="V13" s="81">
        <f t="shared" si="3"/>
        <v>240</v>
      </c>
      <c r="W13" s="19">
        <v>30</v>
      </c>
      <c r="X13" s="95">
        <v>210</v>
      </c>
      <c r="Y13" s="92" t="s">
        <v>21</v>
      </c>
      <c r="Z13" s="81">
        <f t="shared" si="4"/>
        <v>258</v>
      </c>
      <c r="AA13" s="19">
        <v>43</v>
      </c>
      <c r="AB13" s="95">
        <v>215</v>
      </c>
      <c r="AC13" s="92" t="s">
        <v>21</v>
      </c>
    </row>
    <row r="14" spans="1:29" x14ac:dyDescent="0.25">
      <c r="A14" s="66" t="s">
        <v>23</v>
      </c>
      <c r="B14" s="11">
        <v>0</v>
      </c>
      <c r="C14" s="19">
        <v>0</v>
      </c>
      <c r="D14" s="19">
        <v>0</v>
      </c>
      <c r="E14" s="16" t="s">
        <v>24</v>
      </c>
      <c r="F14" s="11">
        <v>0</v>
      </c>
      <c r="G14" s="19">
        <v>0</v>
      </c>
      <c r="H14" s="19">
        <v>0</v>
      </c>
      <c r="I14" s="16" t="s">
        <v>24</v>
      </c>
      <c r="J14" s="11">
        <f t="shared" si="0"/>
        <v>0</v>
      </c>
      <c r="K14" s="19">
        <v>0</v>
      </c>
      <c r="L14" s="19">
        <v>0</v>
      </c>
      <c r="M14" s="16" t="s">
        <v>24</v>
      </c>
      <c r="N14" s="11">
        <f t="shared" si="1"/>
        <v>0</v>
      </c>
      <c r="O14" s="19">
        <v>0</v>
      </c>
      <c r="P14" s="95">
        <v>0</v>
      </c>
      <c r="Q14" s="92" t="s">
        <v>24</v>
      </c>
      <c r="R14" s="81">
        <f t="shared" si="2"/>
        <v>0</v>
      </c>
      <c r="S14" s="19">
        <v>0</v>
      </c>
      <c r="T14" s="95">
        <v>0</v>
      </c>
      <c r="U14" s="92" t="s">
        <v>24</v>
      </c>
      <c r="V14" s="81">
        <f t="shared" si="3"/>
        <v>0</v>
      </c>
      <c r="W14" s="19">
        <v>0</v>
      </c>
      <c r="X14" s="95">
        <v>0</v>
      </c>
      <c r="Y14" s="92" t="s">
        <v>24</v>
      </c>
      <c r="Z14" s="81">
        <f t="shared" si="4"/>
        <v>0</v>
      </c>
      <c r="AA14" s="19">
        <v>0</v>
      </c>
      <c r="AB14" s="95">
        <v>0</v>
      </c>
      <c r="AC14" s="92" t="s">
        <v>24</v>
      </c>
    </row>
    <row r="15" spans="1:29" x14ac:dyDescent="0.25">
      <c r="A15" s="23" t="s">
        <v>25</v>
      </c>
      <c r="B15" s="11">
        <v>136</v>
      </c>
      <c r="C15" s="19">
        <v>44</v>
      </c>
      <c r="D15" s="19">
        <v>92</v>
      </c>
      <c r="E15" s="16" t="s">
        <v>24</v>
      </c>
      <c r="F15" s="11">
        <v>124</v>
      </c>
      <c r="G15" s="19">
        <v>36</v>
      </c>
      <c r="H15" s="19">
        <v>88</v>
      </c>
      <c r="I15" s="16" t="s">
        <v>24</v>
      </c>
      <c r="J15" s="11">
        <f t="shared" si="0"/>
        <v>99</v>
      </c>
      <c r="K15" s="19">
        <v>26</v>
      </c>
      <c r="L15" s="19">
        <v>73</v>
      </c>
      <c r="M15" s="16" t="s">
        <v>24</v>
      </c>
      <c r="N15" s="11">
        <f t="shared" si="1"/>
        <v>100</v>
      </c>
      <c r="O15" s="19">
        <v>26</v>
      </c>
      <c r="P15" s="95">
        <v>74</v>
      </c>
      <c r="Q15" s="92" t="s">
        <v>24</v>
      </c>
      <c r="R15" s="81">
        <f t="shared" si="2"/>
        <v>109</v>
      </c>
      <c r="S15" s="19">
        <v>32</v>
      </c>
      <c r="T15" s="95">
        <v>77</v>
      </c>
      <c r="U15" s="92" t="s">
        <v>24</v>
      </c>
      <c r="V15" s="81">
        <f t="shared" si="3"/>
        <v>122</v>
      </c>
      <c r="W15" s="19">
        <v>36</v>
      </c>
      <c r="X15" s="95">
        <v>86</v>
      </c>
      <c r="Y15" s="92" t="s">
        <v>24</v>
      </c>
      <c r="Z15" s="81">
        <f t="shared" si="4"/>
        <v>136</v>
      </c>
      <c r="AA15" s="19">
        <v>40</v>
      </c>
      <c r="AB15" s="95">
        <v>96</v>
      </c>
      <c r="AC15" s="92" t="s">
        <v>24</v>
      </c>
    </row>
    <row r="16" spans="1:29" x14ac:dyDescent="0.25">
      <c r="A16" s="66" t="s">
        <v>26</v>
      </c>
      <c r="B16" s="11">
        <v>2</v>
      </c>
      <c r="C16" s="19">
        <v>1</v>
      </c>
      <c r="D16" s="19">
        <v>1</v>
      </c>
      <c r="E16" s="16" t="s">
        <v>27</v>
      </c>
      <c r="F16" s="11">
        <v>3</v>
      </c>
      <c r="G16" s="19">
        <v>3</v>
      </c>
      <c r="H16" s="19">
        <v>0</v>
      </c>
      <c r="I16" s="16" t="s">
        <v>27</v>
      </c>
      <c r="J16" s="11">
        <f t="shared" si="0"/>
        <v>2</v>
      </c>
      <c r="K16" s="19">
        <v>1</v>
      </c>
      <c r="L16" s="19">
        <v>1</v>
      </c>
      <c r="M16" s="16" t="s">
        <v>27</v>
      </c>
      <c r="N16" s="11">
        <f t="shared" si="1"/>
        <v>1</v>
      </c>
      <c r="O16" s="19">
        <v>1</v>
      </c>
      <c r="P16" s="95">
        <v>0</v>
      </c>
      <c r="Q16" s="92" t="s">
        <v>27</v>
      </c>
      <c r="R16" s="81">
        <f t="shared" si="2"/>
        <v>2</v>
      </c>
      <c r="S16" s="19">
        <v>2</v>
      </c>
      <c r="T16" s="95">
        <v>0</v>
      </c>
      <c r="U16" s="92" t="s">
        <v>27</v>
      </c>
      <c r="V16" s="81">
        <f t="shared" si="3"/>
        <v>1</v>
      </c>
      <c r="W16" s="19">
        <v>0</v>
      </c>
      <c r="X16" s="95">
        <v>1</v>
      </c>
      <c r="Y16" s="92" t="s">
        <v>27</v>
      </c>
      <c r="Z16" s="81">
        <f t="shared" si="4"/>
        <v>0</v>
      </c>
      <c r="AA16" s="19">
        <v>0</v>
      </c>
      <c r="AB16" s="95">
        <v>0</v>
      </c>
      <c r="AC16" s="92" t="s">
        <v>27</v>
      </c>
    </row>
    <row r="17" spans="1:29" x14ac:dyDescent="0.25">
      <c r="A17" s="23" t="s">
        <v>29</v>
      </c>
      <c r="B17" s="11">
        <f>8+3</f>
        <v>11</v>
      </c>
      <c r="C17" s="19">
        <v>3</v>
      </c>
      <c r="D17" s="19">
        <v>8</v>
      </c>
      <c r="E17" s="16" t="s">
        <v>21</v>
      </c>
      <c r="F17" s="11">
        <v>23</v>
      </c>
      <c r="G17" s="19">
        <v>10</v>
      </c>
      <c r="H17" s="19">
        <v>13</v>
      </c>
      <c r="I17" s="16" t="s">
        <v>21</v>
      </c>
      <c r="J17" s="11">
        <f t="shared" si="0"/>
        <v>15</v>
      </c>
      <c r="K17" s="19">
        <v>7</v>
      </c>
      <c r="L17" s="19">
        <v>8</v>
      </c>
      <c r="M17" s="16" t="s">
        <v>21</v>
      </c>
      <c r="N17" s="11">
        <f t="shared" si="1"/>
        <v>9</v>
      </c>
      <c r="O17" s="19">
        <v>5</v>
      </c>
      <c r="P17" s="95">
        <v>4</v>
      </c>
      <c r="Q17" s="92" t="s">
        <v>21</v>
      </c>
      <c r="R17" s="81">
        <f t="shared" si="2"/>
        <v>15</v>
      </c>
      <c r="S17" s="19">
        <v>4</v>
      </c>
      <c r="T17" s="95">
        <v>11</v>
      </c>
      <c r="U17" s="92" t="s">
        <v>21</v>
      </c>
      <c r="V17" s="81">
        <f t="shared" si="3"/>
        <v>14</v>
      </c>
      <c r="W17" s="19">
        <v>4</v>
      </c>
      <c r="X17" s="95">
        <v>10</v>
      </c>
      <c r="Y17" s="92" t="s">
        <v>21</v>
      </c>
      <c r="Z17" s="81">
        <f t="shared" si="4"/>
        <v>17</v>
      </c>
      <c r="AA17" s="19">
        <v>5</v>
      </c>
      <c r="AB17" s="95">
        <v>12</v>
      </c>
      <c r="AC17" s="92" t="s">
        <v>21</v>
      </c>
    </row>
    <row r="18" spans="1:29" x14ac:dyDescent="0.25">
      <c r="A18" s="23" t="s">
        <v>33</v>
      </c>
      <c r="B18" s="11">
        <v>299</v>
      </c>
      <c r="C18" s="19">
        <v>299</v>
      </c>
      <c r="D18" s="19">
        <v>0</v>
      </c>
      <c r="E18" s="16" t="s">
        <v>24</v>
      </c>
      <c r="F18" s="11">
        <v>304</v>
      </c>
      <c r="G18" s="19">
        <v>304</v>
      </c>
      <c r="H18" s="19">
        <v>0</v>
      </c>
      <c r="I18" s="16" t="s">
        <v>24</v>
      </c>
      <c r="J18" s="11">
        <f t="shared" si="0"/>
        <v>319</v>
      </c>
      <c r="K18" s="19">
        <v>319</v>
      </c>
      <c r="L18" s="19">
        <v>0</v>
      </c>
      <c r="M18" s="16" t="s">
        <v>24</v>
      </c>
      <c r="N18" s="11">
        <f t="shared" si="1"/>
        <v>275</v>
      </c>
      <c r="O18" s="19">
        <v>275</v>
      </c>
      <c r="P18" s="95">
        <v>0</v>
      </c>
      <c r="Q18" s="92" t="s">
        <v>24</v>
      </c>
      <c r="R18" s="81">
        <f t="shared" si="2"/>
        <v>307</v>
      </c>
      <c r="S18" s="19">
        <v>307</v>
      </c>
      <c r="T18" s="95">
        <v>0</v>
      </c>
      <c r="U18" s="92" t="s">
        <v>24</v>
      </c>
      <c r="V18" s="81">
        <f t="shared" si="3"/>
        <v>310</v>
      </c>
      <c r="W18" s="19">
        <v>299</v>
      </c>
      <c r="X18" s="95">
        <v>11</v>
      </c>
      <c r="Y18" s="92" t="s">
        <v>24</v>
      </c>
      <c r="Z18" s="81">
        <f t="shared" si="4"/>
        <v>332</v>
      </c>
      <c r="AA18" s="19">
        <v>332</v>
      </c>
      <c r="AB18" s="95">
        <v>0</v>
      </c>
      <c r="AC18" s="92" t="s">
        <v>24</v>
      </c>
    </row>
    <row r="19" spans="1:29" x14ac:dyDescent="0.25">
      <c r="A19" s="66" t="s">
        <v>34</v>
      </c>
      <c r="B19" s="11">
        <v>23</v>
      </c>
      <c r="C19" s="19">
        <v>10</v>
      </c>
      <c r="D19" s="19">
        <v>13</v>
      </c>
      <c r="E19" s="16" t="s">
        <v>35</v>
      </c>
      <c r="F19" s="11">
        <v>25</v>
      </c>
      <c r="G19" s="19">
        <v>10</v>
      </c>
      <c r="H19" s="19">
        <v>15</v>
      </c>
      <c r="I19" s="16" t="s">
        <v>35</v>
      </c>
      <c r="J19" s="11">
        <f t="shared" si="0"/>
        <v>17</v>
      </c>
      <c r="K19" s="19">
        <v>10</v>
      </c>
      <c r="L19" s="19">
        <v>7</v>
      </c>
      <c r="M19" s="16" t="s">
        <v>35</v>
      </c>
      <c r="N19" s="11">
        <f t="shared" si="1"/>
        <v>15</v>
      </c>
      <c r="O19" s="19">
        <v>8</v>
      </c>
      <c r="P19" s="95">
        <v>7</v>
      </c>
      <c r="Q19" s="92" t="s">
        <v>35</v>
      </c>
      <c r="R19" s="81">
        <f t="shared" si="2"/>
        <v>20</v>
      </c>
      <c r="S19" s="19">
        <v>7</v>
      </c>
      <c r="T19" s="95">
        <v>13</v>
      </c>
      <c r="U19" s="92" t="s">
        <v>35</v>
      </c>
      <c r="V19" s="81">
        <f t="shared" si="3"/>
        <v>22</v>
      </c>
      <c r="W19" s="19">
        <v>11</v>
      </c>
      <c r="X19" s="95">
        <v>11</v>
      </c>
      <c r="Y19" s="92" t="s">
        <v>35</v>
      </c>
      <c r="Z19" s="81">
        <f t="shared" si="4"/>
        <v>39</v>
      </c>
      <c r="AA19" s="19">
        <v>17</v>
      </c>
      <c r="AB19" s="95">
        <v>22</v>
      </c>
      <c r="AC19" s="92" t="s">
        <v>35</v>
      </c>
    </row>
    <row r="20" spans="1:29" x14ac:dyDescent="0.25">
      <c r="A20" s="23" t="s">
        <v>37</v>
      </c>
      <c r="B20" s="11">
        <v>0</v>
      </c>
      <c r="C20" s="19">
        <v>0</v>
      </c>
      <c r="D20" s="19">
        <v>0</v>
      </c>
      <c r="E20" s="16" t="s">
        <v>9</v>
      </c>
      <c r="F20" s="11">
        <v>0</v>
      </c>
      <c r="G20" s="19">
        <v>0</v>
      </c>
      <c r="H20" s="19">
        <v>0</v>
      </c>
      <c r="I20" s="16" t="s">
        <v>9</v>
      </c>
      <c r="J20" s="11">
        <f t="shared" si="0"/>
        <v>0</v>
      </c>
      <c r="K20" s="19">
        <v>0</v>
      </c>
      <c r="L20" s="19">
        <v>0</v>
      </c>
      <c r="M20" s="16" t="s">
        <v>9</v>
      </c>
      <c r="N20" s="11">
        <f t="shared" si="1"/>
        <v>0</v>
      </c>
      <c r="O20" s="19">
        <v>0</v>
      </c>
      <c r="P20" s="95">
        <v>0</v>
      </c>
      <c r="Q20" s="92" t="s">
        <v>9</v>
      </c>
      <c r="R20" s="81">
        <f t="shared" si="2"/>
        <v>0</v>
      </c>
      <c r="S20" s="19">
        <v>0</v>
      </c>
      <c r="T20" s="95">
        <v>0</v>
      </c>
      <c r="U20" s="92" t="s">
        <v>9</v>
      </c>
      <c r="V20" s="81">
        <v>0</v>
      </c>
      <c r="W20" s="19">
        <v>2</v>
      </c>
      <c r="X20" s="95">
        <v>1</v>
      </c>
      <c r="Y20" s="92" t="s">
        <v>9</v>
      </c>
      <c r="Z20" s="81">
        <f t="shared" si="4"/>
        <v>0</v>
      </c>
      <c r="AA20" s="19">
        <v>0</v>
      </c>
      <c r="AB20" s="95">
        <v>0</v>
      </c>
      <c r="AC20" s="92" t="s">
        <v>9</v>
      </c>
    </row>
    <row r="21" spans="1:29" x14ac:dyDescent="0.25">
      <c r="A21" s="66" t="s">
        <v>38</v>
      </c>
      <c r="B21" s="11">
        <v>2</v>
      </c>
      <c r="C21" s="19">
        <v>1</v>
      </c>
      <c r="D21" s="19">
        <v>1</v>
      </c>
      <c r="E21" s="16" t="s">
        <v>39</v>
      </c>
      <c r="F21" s="11">
        <v>0</v>
      </c>
      <c r="G21" s="19">
        <v>0</v>
      </c>
      <c r="H21" s="19">
        <v>0</v>
      </c>
      <c r="I21" s="16" t="s">
        <v>39</v>
      </c>
      <c r="J21" s="11">
        <f t="shared" si="0"/>
        <v>37</v>
      </c>
      <c r="K21" s="19">
        <v>33</v>
      </c>
      <c r="L21" s="19">
        <v>4</v>
      </c>
      <c r="M21" s="16" t="s">
        <v>39</v>
      </c>
      <c r="N21" s="11">
        <f t="shared" si="1"/>
        <v>2</v>
      </c>
      <c r="O21" s="19">
        <v>1</v>
      </c>
      <c r="P21" s="95">
        <v>1</v>
      </c>
      <c r="Q21" s="92" t="s">
        <v>39</v>
      </c>
      <c r="R21" s="81">
        <f t="shared" si="2"/>
        <v>2</v>
      </c>
      <c r="S21" s="19">
        <v>1</v>
      </c>
      <c r="T21" s="95">
        <v>1</v>
      </c>
      <c r="U21" s="92" t="s">
        <v>39</v>
      </c>
      <c r="V21" s="81">
        <v>0</v>
      </c>
      <c r="W21" s="19">
        <v>0</v>
      </c>
      <c r="X21" s="95">
        <v>0</v>
      </c>
      <c r="Y21" s="92" t="s">
        <v>39</v>
      </c>
      <c r="Z21" s="81">
        <f t="shared" si="4"/>
        <v>0</v>
      </c>
      <c r="AA21" s="19">
        <v>0</v>
      </c>
      <c r="AB21" s="95">
        <v>0</v>
      </c>
      <c r="AC21" s="92" t="s">
        <v>39</v>
      </c>
    </row>
    <row r="22" spans="1:29" x14ac:dyDescent="0.25">
      <c r="A22" s="23" t="s">
        <v>44</v>
      </c>
      <c r="B22" s="11">
        <v>229</v>
      </c>
      <c r="C22" s="19">
        <v>13</v>
      </c>
      <c r="D22" s="19">
        <v>216</v>
      </c>
      <c r="E22" s="16" t="s">
        <v>43</v>
      </c>
      <c r="F22" s="11">
        <v>247</v>
      </c>
      <c r="G22" s="19">
        <v>2</v>
      </c>
      <c r="H22" s="19">
        <v>17</v>
      </c>
      <c r="I22" s="16" t="s">
        <v>43</v>
      </c>
      <c r="J22" s="11">
        <f t="shared" si="0"/>
        <v>327</v>
      </c>
      <c r="K22" s="19">
        <v>20</v>
      </c>
      <c r="L22" s="19">
        <v>307</v>
      </c>
      <c r="M22" s="16" t="s">
        <v>43</v>
      </c>
      <c r="N22" s="11">
        <f t="shared" si="1"/>
        <v>256</v>
      </c>
      <c r="O22" s="19">
        <v>16</v>
      </c>
      <c r="P22" s="95">
        <v>240</v>
      </c>
      <c r="Q22" s="92" t="s">
        <v>43</v>
      </c>
      <c r="R22" s="81">
        <f t="shared" si="2"/>
        <v>267</v>
      </c>
      <c r="S22" s="19">
        <v>13</v>
      </c>
      <c r="T22" s="95">
        <v>254</v>
      </c>
      <c r="U22" s="92" t="s">
        <v>43</v>
      </c>
      <c r="V22" s="81">
        <f t="shared" si="3"/>
        <v>267</v>
      </c>
      <c r="W22" s="19">
        <v>15</v>
      </c>
      <c r="X22" s="95">
        <v>252</v>
      </c>
      <c r="Y22" s="92" t="s">
        <v>43</v>
      </c>
      <c r="Z22" s="81">
        <f t="shared" si="4"/>
        <v>268</v>
      </c>
      <c r="AA22" s="19">
        <v>19</v>
      </c>
      <c r="AB22" s="95">
        <v>249</v>
      </c>
      <c r="AC22" s="92" t="s">
        <v>43</v>
      </c>
    </row>
    <row r="23" spans="1:29" x14ac:dyDescent="0.25">
      <c r="A23" s="23" t="s">
        <v>46</v>
      </c>
      <c r="B23" s="11">
        <v>10</v>
      </c>
      <c r="C23" s="19">
        <v>8</v>
      </c>
      <c r="D23" s="24">
        <v>2</v>
      </c>
      <c r="E23" s="56" t="s">
        <v>12</v>
      </c>
      <c r="F23" s="11">
        <v>11</v>
      </c>
      <c r="G23" s="19">
        <v>8</v>
      </c>
      <c r="H23" s="24">
        <v>3</v>
      </c>
      <c r="I23" s="56" t="s">
        <v>12</v>
      </c>
      <c r="J23" s="11">
        <f t="shared" si="0"/>
        <v>12</v>
      </c>
      <c r="K23" s="19">
        <v>10</v>
      </c>
      <c r="L23" s="24">
        <v>2</v>
      </c>
      <c r="M23" s="56" t="s">
        <v>12</v>
      </c>
      <c r="N23" s="11">
        <f t="shared" si="1"/>
        <v>4</v>
      </c>
      <c r="O23" s="19">
        <v>3</v>
      </c>
      <c r="P23" s="96">
        <v>1</v>
      </c>
      <c r="Q23" s="92" t="s">
        <v>12</v>
      </c>
      <c r="R23" s="81">
        <f t="shared" si="2"/>
        <v>13</v>
      </c>
      <c r="S23" s="19">
        <v>10</v>
      </c>
      <c r="T23" s="96">
        <v>3</v>
      </c>
      <c r="U23" s="92" t="s">
        <v>12</v>
      </c>
      <c r="V23" s="81">
        <v>14</v>
      </c>
      <c r="W23" s="19">
        <v>11</v>
      </c>
      <c r="X23" s="96">
        <v>3</v>
      </c>
      <c r="Y23" s="92" t="s">
        <v>12</v>
      </c>
      <c r="Z23" s="81">
        <f t="shared" si="4"/>
        <v>19</v>
      </c>
      <c r="AA23" s="19">
        <v>19</v>
      </c>
      <c r="AB23" s="96">
        <v>0</v>
      </c>
      <c r="AC23" s="92" t="s">
        <v>12</v>
      </c>
    </row>
    <row r="24" spans="1:29" x14ac:dyDescent="0.25">
      <c r="A24" s="66" t="s">
        <v>101</v>
      </c>
      <c r="B24" s="64">
        <v>32</v>
      </c>
      <c r="C24" s="19">
        <v>26</v>
      </c>
      <c r="D24" s="63">
        <v>6</v>
      </c>
      <c r="E24" s="56" t="s">
        <v>12</v>
      </c>
      <c r="F24" s="64">
        <v>34</v>
      </c>
      <c r="G24" s="19">
        <v>30</v>
      </c>
      <c r="H24" s="63">
        <v>4</v>
      </c>
      <c r="I24" s="56" t="s">
        <v>12</v>
      </c>
      <c r="J24" s="11">
        <f t="shared" si="0"/>
        <v>30</v>
      </c>
      <c r="K24" s="19">
        <v>26</v>
      </c>
      <c r="L24" s="63">
        <v>4</v>
      </c>
      <c r="M24" s="56" t="s">
        <v>12</v>
      </c>
      <c r="N24" s="11">
        <f t="shared" si="1"/>
        <v>23</v>
      </c>
      <c r="O24" s="19">
        <v>20</v>
      </c>
      <c r="P24" s="96">
        <v>3</v>
      </c>
      <c r="Q24" s="92" t="s">
        <v>12</v>
      </c>
      <c r="R24" s="81">
        <f t="shared" si="2"/>
        <v>32</v>
      </c>
      <c r="S24" s="19">
        <v>28</v>
      </c>
      <c r="T24" s="96">
        <v>4</v>
      </c>
      <c r="U24" s="92" t="s">
        <v>12</v>
      </c>
      <c r="V24" s="81">
        <f t="shared" si="3"/>
        <v>33</v>
      </c>
      <c r="W24" s="19">
        <v>29</v>
      </c>
      <c r="X24" s="96">
        <v>4</v>
      </c>
      <c r="Y24" s="92" t="s">
        <v>12</v>
      </c>
      <c r="Z24" s="81">
        <f t="shared" si="4"/>
        <v>32</v>
      </c>
      <c r="AA24" s="19">
        <v>32</v>
      </c>
      <c r="AB24" s="96">
        <v>0</v>
      </c>
      <c r="AC24" s="92" t="s">
        <v>12</v>
      </c>
    </row>
    <row r="25" spans="1:29" x14ac:dyDescent="0.25">
      <c r="A25" s="23" t="s">
        <v>103</v>
      </c>
      <c r="B25" s="64">
        <v>0</v>
      </c>
      <c r="C25" s="19">
        <v>0</v>
      </c>
      <c r="D25" s="63">
        <v>0</v>
      </c>
      <c r="E25" s="56" t="s">
        <v>9</v>
      </c>
      <c r="F25" s="64">
        <v>0</v>
      </c>
      <c r="G25" s="19">
        <v>0</v>
      </c>
      <c r="H25" s="63">
        <v>0</v>
      </c>
      <c r="I25" s="56" t="s">
        <v>9</v>
      </c>
      <c r="J25" s="11">
        <f t="shared" si="0"/>
        <v>0</v>
      </c>
      <c r="K25" s="19">
        <v>0</v>
      </c>
      <c r="L25" s="63">
        <v>0</v>
      </c>
      <c r="M25" s="56" t="s">
        <v>9</v>
      </c>
      <c r="N25" s="11">
        <f t="shared" si="1"/>
        <v>0</v>
      </c>
      <c r="O25" s="19">
        <v>0</v>
      </c>
      <c r="P25" s="96">
        <v>0</v>
      </c>
      <c r="Q25" s="92" t="s">
        <v>9</v>
      </c>
      <c r="R25" s="81">
        <f t="shared" si="2"/>
        <v>0</v>
      </c>
      <c r="S25" s="19">
        <v>0</v>
      </c>
      <c r="T25" s="96">
        <v>0</v>
      </c>
      <c r="U25" s="92" t="s">
        <v>9</v>
      </c>
      <c r="V25" s="81">
        <f t="shared" si="3"/>
        <v>0</v>
      </c>
      <c r="W25" s="19">
        <v>0</v>
      </c>
      <c r="X25" s="96">
        <v>0</v>
      </c>
      <c r="Y25" s="92" t="s">
        <v>9</v>
      </c>
      <c r="Z25" s="81">
        <f t="shared" si="4"/>
        <v>0</v>
      </c>
      <c r="AA25" s="19">
        <v>0</v>
      </c>
      <c r="AB25" s="96">
        <v>0</v>
      </c>
      <c r="AC25" s="92" t="s">
        <v>9</v>
      </c>
    </row>
    <row r="26" spans="1:29" x14ac:dyDescent="0.25">
      <c r="A26" s="66"/>
      <c r="B26" s="90">
        <f>SUM(B7:B25)</f>
        <v>1266</v>
      </c>
      <c r="C26" s="35">
        <f>SUM(C7:C25)</f>
        <v>652</v>
      </c>
      <c r="D26" s="36">
        <f>SUM(D7:D25)</f>
        <v>614</v>
      </c>
      <c r="E26" s="37">
        <f>SUM(C26:D26)</f>
        <v>1266</v>
      </c>
      <c r="F26" s="90">
        <f>SUM(F7:F25)</f>
        <v>1389</v>
      </c>
      <c r="G26" s="35">
        <f>SUM(G7:G25)</f>
        <v>694</v>
      </c>
      <c r="H26" s="36">
        <f>SUM(H7:H25)</f>
        <v>467</v>
      </c>
      <c r="I26" s="37">
        <f>SUM(G26:H26)</f>
        <v>1161</v>
      </c>
      <c r="J26" s="90">
        <f>SUM(J7:J25)</f>
        <v>1385</v>
      </c>
      <c r="K26" s="35">
        <f>SUM(K7:K25)</f>
        <v>674</v>
      </c>
      <c r="L26" s="36">
        <f>SUM(L7:L25)</f>
        <v>711</v>
      </c>
      <c r="M26" s="37">
        <f>SUM(K26:L26)</f>
        <v>1385</v>
      </c>
      <c r="N26" s="90">
        <f>SUM(N7:N25)</f>
        <v>1123</v>
      </c>
      <c r="O26" s="35">
        <f>SUM(O7:O25)</f>
        <v>531</v>
      </c>
      <c r="P26" s="36">
        <f>SUM(P7:P25)</f>
        <v>592</v>
      </c>
      <c r="Q26" s="97">
        <f>SUM(O26:P26)</f>
        <v>1123</v>
      </c>
      <c r="R26" s="90">
        <f>SUM(R7:R25)</f>
        <v>1395</v>
      </c>
      <c r="S26" s="35">
        <f>SUM(S7:S25)</f>
        <v>671</v>
      </c>
      <c r="T26" s="36">
        <f>SUM(T7:T25)</f>
        <v>724</v>
      </c>
      <c r="U26" s="97">
        <f>SUM(S26:T26)</f>
        <v>1395</v>
      </c>
      <c r="V26" s="90">
        <f>SUM(V7:V25)</f>
        <v>1364</v>
      </c>
      <c r="W26" s="35">
        <f>SUM(W8:W25)</f>
        <v>656</v>
      </c>
      <c r="X26" s="36">
        <f>SUM(X8:X25)</f>
        <v>702</v>
      </c>
      <c r="Y26" s="97"/>
      <c r="Z26" s="90">
        <f>SUM(Z7:Z25)</f>
        <v>1548</v>
      </c>
      <c r="AA26" s="35">
        <f>SUM(AA8:AA25)</f>
        <v>827</v>
      </c>
      <c r="AB26" s="36">
        <f>SUM(AB8:AB25)</f>
        <v>716</v>
      </c>
      <c r="AC26" s="97"/>
    </row>
    <row r="27" spans="1:29" x14ac:dyDescent="0.25">
      <c r="A27" s="88" t="s">
        <v>47</v>
      </c>
      <c r="B27" s="91">
        <v>4</v>
      </c>
      <c r="C27" s="33" t="s">
        <v>112</v>
      </c>
      <c r="D27" s="33">
        <f>SUM(B11:B15,B17:B18,B22)</f>
        <v>884</v>
      </c>
      <c r="E27" s="33"/>
      <c r="F27" s="91">
        <v>4</v>
      </c>
      <c r="G27" s="33" t="s">
        <v>112</v>
      </c>
      <c r="H27" s="33">
        <f>SUM(F11:F15,F17:F18,F22)</f>
        <v>992</v>
      </c>
      <c r="I27" s="33"/>
      <c r="J27" s="91">
        <v>4</v>
      </c>
      <c r="K27" s="33" t="s">
        <v>112</v>
      </c>
      <c r="L27" s="33">
        <f>SUM(J9,J11:J15,J17:J18,J22)</f>
        <v>1124</v>
      </c>
      <c r="M27" s="33"/>
      <c r="N27" s="91">
        <v>4</v>
      </c>
      <c r="O27" s="33" t="s">
        <v>112</v>
      </c>
      <c r="P27" s="33">
        <f>SUM(N10:N15,N17:N18,N22)</f>
        <v>903</v>
      </c>
      <c r="Q27" s="33"/>
      <c r="R27" s="91">
        <v>4</v>
      </c>
      <c r="S27" s="33">
        <f>SUM(R11,R11:R15,R17,R18,R22)</f>
        <v>1062</v>
      </c>
      <c r="T27" s="33"/>
      <c r="U27" s="33"/>
      <c r="V27" s="91">
        <v>4</v>
      </c>
      <c r="W27" s="33" t="s">
        <v>112</v>
      </c>
      <c r="X27" s="33">
        <f>SUM(V10:V15,V17:V18,V22)</f>
        <v>1021</v>
      </c>
      <c r="Y27" s="33"/>
    </row>
    <row r="28" spans="1:29" x14ac:dyDescent="0.25">
      <c r="A28" s="89" t="s">
        <v>48</v>
      </c>
      <c r="B28" s="91">
        <v>9</v>
      </c>
      <c r="C28" s="33"/>
      <c r="D28" s="33"/>
      <c r="E28" s="33"/>
      <c r="F28" s="91">
        <v>9</v>
      </c>
      <c r="G28" s="33"/>
      <c r="H28" s="33"/>
      <c r="I28" s="33"/>
      <c r="J28" s="91">
        <v>9</v>
      </c>
      <c r="K28" s="33"/>
      <c r="L28" s="33"/>
      <c r="M28" s="33"/>
      <c r="N28" s="91">
        <v>9</v>
      </c>
      <c r="O28" s="33"/>
      <c r="P28" s="33"/>
      <c r="Q28" s="33"/>
      <c r="R28" s="91">
        <v>9</v>
      </c>
      <c r="S28" s="33"/>
      <c r="T28" s="33"/>
      <c r="U28" s="33"/>
      <c r="V28" s="91">
        <v>9</v>
      </c>
      <c r="W28" s="33"/>
      <c r="X28" s="33"/>
      <c r="Y28" s="33"/>
    </row>
    <row r="29" spans="1:29" x14ac:dyDescent="0.25">
      <c r="A29" s="88" t="s">
        <v>49</v>
      </c>
      <c r="B29" s="91">
        <v>14</v>
      </c>
      <c r="C29" s="33"/>
      <c r="D29" s="33"/>
      <c r="E29" s="33"/>
      <c r="F29" s="91">
        <v>14</v>
      </c>
      <c r="G29" s="33"/>
      <c r="H29" s="33"/>
      <c r="I29" s="33"/>
      <c r="J29" s="91">
        <v>14</v>
      </c>
      <c r="K29" s="33"/>
      <c r="L29" s="33"/>
      <c r="M29" s="33"/>
      <c r="N29" s="91">
        <v>14</v>
      </c>
      <c r="O29" s="33"/>
      <c r="P29" s="33"/>
      <c r="Q29" s="33"/>
      <c r="R29" s="91">
        <v>14</v>
      </c>
      <c r="S29" s="33"/>
      <c r="T29" s="33"/>
      <c r="U29" s="33"/>
      <c r="V29" s="91">
        <v>14</v>
      </c>
      <c r="W29" s="33"/>
      <c r="X29" s="33"/>
      <c r="Y29" s="33"/>
    </row>
    <row r="30" spans="1:29" s="86" customFormat="1" x14ac:dyDescent="0.25">
      <c r="A30" s="23" t="s">
        <v>110</v>
      </c>
      <c r="B30" s="91">
        <v>5</v>
      </c>
      <c r="C30" s="33"/>
      <c r="D30" s="33"/>
      <c r="E30" s="33"/>
      <c r="F30" s="91">
        <v>5</v>
      </c>
      <c r="G30" s="33"/>
      <c r="H30" s="33"/>
      <c r="I30" s="33"/>
      <c r="J30" s="91">
        <v>5</v>
      </c>
      <c r="K30" s="33"/>
      <c r="L30" s="33"/>
      <c r="M30" s="33"/>
      <c r="N30" s="91">
        <v>5</v>
      </c>
      <c r="O30" s="33"/>
      <c r="P30" s="33"/>
      <c r="Q30" s="33"/>
      <c r="R30" s="91">
        <v>5</v>
      </c>
      <c r="S30" s="33"/>
      <c r="T30" s="33"/>
      <c r="U30" s="33"/>
      <c r="V30" s="91">
        <v>5</v>
      </c>
      <c r="W30" s="33"/>
      <c r="X30" s="33"/>
      <c r="Y30" s="33"/>
    </row>
    <row r="31" spans="1:29" s="86" customFormat="1" ht="25.5" x14ac:dyDescent="0.25">
      <c r="A31" s="23" t="s">
        <v>111</v>
      </c>
      <c r="B31" s="91">
        <v>3</v>
      </c>
      <c r="C31" s="33"/>
      <c r="D31" s="33"/>
      <c r="E31" s="33"/>
      <c r="F31" s="91">
        <v>3</v>
      </c>
      <c r="G31" s="33"/>
      <c r="H31" s="33"/>
      <c r="I31" s="33"/>
      <c r="J31" s="91">
        <v>3</v>
      </c>
      <c r="K31" s="33"/>
      <c r="L31" s="33"/>
      <c r="M31" s="33"/>
      <c r="N31" s="91">
        <v>3</v>
      </c>
      <c r="O31" s="33"/>
      <c r="P31" s="33"/>
      <c r="Q31" s="33"/>
      <c r="R31" s="91">
        <v>3</v>
      </c>
      <c r="S31" s="33"/>
      <c r="T31" s="33"/>
      <c r="U31" s="33"/>
      <c r="V31" s="91">
        <v>3</v>
      </c>
      <c r="W31" s="33"/>
      <c r="X31" s="33"/>
      <c r="Y31" s="33"/>
    </row>
    <row r="32" spans="1:29" x14ac:dyDescent="0.25">
      <c r="A32" s="89" t="s">
        <v>50</v>
      </c>
      <c r="B32" s="91">
        <v>2</v>
      </c>
      <c r="C32" s="33"/>
      <c r="D32" s="33"/>
      <c r="E32" s="33"/>
      <c r="F32" s="91">
        <v>2</v>
      </c>
      <c r="G32" s="33"/>
      <c r="H32" s="33"/>
      <c r="I32" s="33"/>
      <c r="J32" s="91">
        <v>2</v>
      </c>
      <c r="K32" s="33"/>
      <c r="L32" s="33"/>
      <c r="M32" s="33"/>
      <c r="N32" s="91">
        <v>2</v>
      </c>
      <c r="O32" s="33"/>
      <c r="P32" s="33"/>
      <c r="Q32" s="33"/>
      <c r="R32" s="91">
        <v>2</v>
      </c>
      <c r="S32" s="33"/>
      <c r="T32" s="33"/>
      <c r="U32" s="33"/>
      <c r="V32" s="91">
        <v>2</v>
      </c>
      <c r="W32" s="33"/>
      <c r="X32" s="33"/>
      <c r="Y32" s="33"/>
    </row>
    <row r="33" spans="1:25" x14ac:dyDescent="0.25">
      <c r="A33" s="88" t="s">
        <v>105</v>
      </c>
      <c r="B33" s="91">
        <v>36</v>
      </c>
      <c r="C33" s="33"/>
      <c r="D33" s="33"/>
      <c r="E33" s="33"/>
      <c r="F33" s="91">
        <v>36</v>
      </c>
      <c r="G33" s="33"/>
      <c r="H33" s="33"/>
      <c r="I33" s="33"/>
      <c r="J33" s="91">
        <v>36</v>
      </c>
      <c r="K33" s="33"/>
      <c r="L33" s="33"/>
      <c r="M33" s="33"/>
      <c r="N33" s="91">
        <v>36</v>
      </c>
      <c r="O33" s="33"/>
      <c r="P33" s="33"/>
      <c r="Q33" s="33"/>
      <c r="R33" s="91">
        <v>36</v>
      </c>
      <c r="S33" s="33"/>
      <c r="T33" s="33"/>
      <c r="U33" s="33"/>
      <c r="V33" s="91">
        <v>36</v>
      </c>
      <c r="W33" s="33"/>
      <c r="X33" s="33"/>
      <c r="Y33" s="33"/>
    </row>
    <row r="34" spans="1:25" x14ac:dyDescent="0.25">
      <c r="A34" s="89" t="s">
        <v>51</v>
      </c>
      <c r="B34" s="91">
        <v>0</v>
      </c>
      <c r="C34" s="33"/>
      <c r="D34" s="33"/>
      <c r="E34" s="33"/>
      <c r="F34" s="91">
        <v>0</v>
      </c>
      <c r="G34" s="33"/>
      <c r="H34" s="33"/>
      <c r="I34" s="33"/>
      <c r="J34" s="91">
        <v>0</v>
      </c>
      <c r="K34" s="33"/>
      <c r="L34" s="33"/>
      <c r="M34" s="33"/>
      <c r="N34" s="91">
        <v>0</v>
      </c>
      <c r="O34" s="33"/>
      <c r="P34" s="33"/>
      <c r="Q34" s="33"/>
      <c r="R34" s="91">
        <v>0</v>
      </c>
      <c r="S34" s="33"/>
      <c r="T34" s="33"/>
      <c r="U34" s="33"/>
      <c r="V34" s="91">
        <v>0</v>
      </c>
      <c r="W34" s="33"/>
      <c r="X34" s="33"/>
      <c r="Y34" s="33"/>
    </row>
    <row r="35" spans="1:25" x14ac:dyDescent="0.25">
      <c r="A35" s="88" t="s">
        <v>52</v>
      </c>
      <c r="B35" s="91">
        <v>14</v>
      </c>
      <c r="C35" s="33"/>
      <c r="D35" s="33"/>
      <c r="E35" s="33"/>
      <c r="F35" s="91">
        <v>14</v>
      </c>
      <c r="G35" s="33"/>
      <c r="H35" s="33"/>
      <c r="I35" s="33"/>
      <c r="J35" s="91">
        <v>14</v>
      </c>
      <c r="K35" s="33"/>
      <c r="L35" s="33"/>
      <c r="M35" s="33"/>
      <c r="N35" s="91">
        <v>14</v>
      </c>
      <c r="O35" s="33"/>
      <c r="P35" s="33"/>
      <c r="Q35" s="33"/>
      <c r="R35" s="91">
        <v>14</v>
      </c>
      <c r="S35" s="33"/>
      <c r="T35" s="33"/>
      <c r="U35" s="33"/>
      <c r="V35" s="91">
        <v>14</v>
      </c>
      <c r="W35" s="33"/>
      <c r="X35" s="33"/>
      <c r="Y35" s="33"/>
    </row>
    <row r="36" spans="1:25" x14ac:dyDescent="0.25">
      <c r="A36" s="89" t="s">
        <v>53</v>
      </c>
      <c r="B36" s="91">
        <v>1</v>
      </c>
      <c r="C36" s="33"/>
      <c r="D36" s="33"/>
      <c r="E36" s="33"/>
      <c r="F36" s="91">
        <v>1</v>
      </c>
      <c r="G36" s="33"/>
      <c r="H36" s="33"/>
      <c r="I36" s="33"/>
      <c r="J36" s="91">
        <v>1</v>
      </c>
      <c r="K36" s="33"/>
      <c r="L36" s="33"/>
      <c r="M36" s="33"/>
      <c r="N36" s="91">
        <v>1</v>
      </c>
      <c r="O36" s="33"/>
      <c r="P36" s="33"/>
      <c r="Q36" s="33"/>
      <c r="R36" s="91">
        <v>1</v>
      </c>
      <c r="S36" s="33"/>
      <c r="T36" s="33"/>
      <c r="U36" s="33"/>
      <c r="V36" s="91">
        <v>1</v>
      </c>
      <c r="W36" s="33"/>
      <c r="X36" s="33"/>
      <c r="Y36" s="33"/>
    </row>
    <row r="37" spans="1:25" x14ac:dyDescent="0.25">
      <c r="A37" s="88" t="s">
        <v>54</v>
      </c>
      <c r="B37" s="91">
        <v>6</v>
      </c>
      <c r="C37" s="33"/>
      <c r="D37" s="33"/>
      <c r="E37" s="33"/>
      <c r="F37" s="91">
        <v>6</v>
      </c>
      <c r="G37" s="33"/>
      <c r="H37" s="33"/>
      <c r="I37" s="33"/>
      <c r="J37" s="91">
        <v>6</v>
      </c>
      <c r="K37" s="33"/>
      <c r="L37" s="33"/>
      <c r="M37" s="33"/>
      <c r="N37" s="91">
        <v>6</v>
      </c>
      <c r="O37" s="33"/>
      <c r="P37" s="33"/>
      <c r="Q37" s="33"/>
      <c r="R37" s="91">
        <v>6</v>
      </c>
      <c r="S37" s="33"/>
      <c r="T37" s="33"/>
      <c r="U37" s="33"/>
      <c r="V37" s="91">
        <v>6</v>
      </c>
      <c r="W37" s="33"/>
      <c r="X37" s="33"/>
      <c r="Y37" s="33"/>
    </row>
    <row r="38" spans="1:25" x14ac:dyDescent="0.25">
      <c r="A38" s="89" t="s">
        <v>57</v>
      </c>
      <c r="B38" s="91">
        <v>17</v>
      </c>
      <c r="C38" s="33"/>
      <c r="D38" s="33"/>
      <c r="E38" s="33"/>
      <c r="F38" s="91">
        <v>17</v>
      </c>
      <c r="G38" s="33"/>
      <c r="H38" s="33"/>
      <c r="I38" s="33"/>
      <c r="J38" s="91">
        <v>17</v>
      </c>
      <c r="K38" s="33"/>
      <c r="L38" s="33"/>
      <c r="M38" s="33"/>
      <c r="N38" s="91">
        <v>17</v>
      </c>
      <c r="O38" s="33"/>
      <c r="P38" s="33"/>
      <c r="Q38" s="33"/>
      <c r="R38" s="91">
        <v>17</v>
      </c>
      <c r="S38" s="33"/>
      <c r="T38" s="33"/>
      <c r="U38" s="33"/>
      <c r="V38" s="91">
        <v>17</v>
      </c>
      <c r="W38" s="33"/>
      <c r="X38" s="33"/>
      <c r="Y38" s="33"/>
    </row>
    <row r="39" spans="1:25" x14ac:dyDescent="0.25">
      <c r="A39" s="88" t="s">
        <v>58</v>
      </c>
      <c r="B39" s="91">
        <v>18</v>
      </c>
      <c r="C39" s="33"/>
      <c r="D39" s="33"/>
      <c r="E39" s="33"/>
      <c r="F39" s="91">
        <v>18</v>
      </c>
      <c r="G39" s="33"/>
      <c r="H39" s="33"/>
      <c r="I39" s="33"/>
      <c r="J39" s="91">
        <v>18</v>
      </c>
      <c r="K39" s="33"/>
      <c r="L39" s="33"/>
      <c r="M39" s="33"/>
      <c r="N39" s="91">
        <v>18</v>
      </c>
      <c r="O39" s="33"/>
      <c r="P39" s="33"/>
      <c r="Q39" s="33"/>
      <c r="R39" s="91">
        <v>18</v>
      </c>
      <c r="S39" s="33"/>
      <c r="T39" s="33"/>
      <c r="U39" s="33"/>
      <c r="V39" s="91">
        <v>18</v>
      </c>
      <c r="W39" s="33"/>
      <c r="X39" s="33"/>
      <c r="Y39" s="33"/>
    </row>
    <row r="40" spans="1:25" x14ac:dyDescent="0.25">
      <c r="A40" s="89" t="s">
        <v>59</v>
      </c>
      <c r="B40" s="91">
        <v>0</v>
      </c>
      <c r="C40" s="33"/>
      <c r="D40" s="33"/>
      <c r="E40" s="33"/>
      <c r="F40" s="91">
        <v>0</v>
      </c>
      <c r="G40" s="33"/>
      <c r="H40" s="33"/>
      <c r="I40" s="33"/>
      <c r="J40" s="91">
        <v>0</v>
      </c>
      <c r="K40" s="33"/>
      <c r="L40" s="33"/>
      <c r="M40" s="33"/>
      <c r="N40" s="91">
        <v>0</v>
      </c>
      <c r="O40" s="33"/>
      <c r="P40" s="33"/>
      <c r="Q40" s="33"/>
      <c r="R40" s="91">
        <v>0</v>
      </c>
      <c r="S40" s="33"/>
      <c r="T40" s="33"/>
      <c r="U40" s="33"/>
      <c r="V40" s="91">
        <v>0</v>
      </c>
      <c r="W40" s="33"/>
      <c r="X40" s="33"/>
      <c r="Y40" s="33"/>
    </row>
    <row r="41" spans="1:25" x14ac:dyDescent="0.25">
      <c r="A41" s="88" t="s">
        <v>60</v>
      </c>
      <c r="B41" s="91">
        <v>0</v>
      </c>
      <c r="C41" s="33"/>
      <c r="D41" s="33"/>
      <c r="E41" s="33"/>
      <c r="F41" s="91">
        <v>0</v>
      </c>
      <c r="G41" s="33"/>
      <c r="H41" s="33"/>
      <c r="I41" s="33"/>
      <c r="J41" s="91">
        <v>0</v>
      </c>
      <c r="K41" s="33"/>
      <c r="L41" s="33"/>
      <c r="M41" s="33"/>
      <c r="N41" s="91">
        <v>0</v>
      </c>
      <c r="O41" s="33"/>
      <c r="P41" s="33"/>
      <c r="Q41" s="33"/>
      <c r="R41" s="91">
        <v>0</v>
      </c>
      <c r="S41" s="33"/>
      <c r="T41" s="33"/>
      <c r="U41" s="33"/>
      <c r="V41" s="91">
        <v>0</v>
      </c>
      <c r="W41" s="33"/>
      <c r="X41" s="33"/>
      <c r="Y41" s="33"/>
    </row>
    <row r="42" spans="1:25" x14ac:dyDescent="0.25">
      <c r="A42" s="88" t="s">
        <v>64</v>
      </c>
      <c r="B42" s="91">
        <v>2</v>
      </c>
      <c r="C42" s="33"/>
      <c r="D42" s="33"/>
      <c r="E42" s="33"/>
      <c r="F42" s="91">
        <v>2</v>
      </c>
      <c r="G42" s="33"/>
      <c r="H42" s="33"/>
      <c r="I42" s="33"/>
      <c r="J42" s="91">
        <v>2</v>
      </c>
      <c r="K42" s="33"/>
      <c r="L42" s="33"/>
      <c r="M42" s="33"/>
      <c r="N42" s="91">
        <v>2</v>
      </c>
      <c r="O42" s="33"/>
      <c r="P42" s="33"/>
      <c r="Q42" s="33"/>
      <c r="R42" s="91">
        <v>2</v>
      </c>
      <c r="S42" s="33"/>
      <c r="T42" s="33"/>
      <c r="U42" s="33"/>
      <c r="V42" s="91">
        <v>2</v>
      </c>
      <c r="W42" s="33"/>
      <c r="X42" s="33"/>
      <c r="Y42" s="33"/>
    </row>
    <row r="43" spans="1:25" x14ac:dyDescent="0.25">
      <c r="A43" s="89" t="s">
        <v>102</v>
      </c>
      <c r="B43" s="92">
        <v>4</v>
      </c>
      <c r="C43" s="2"/>
      <c r="D43" s="2"/>
      <c r="E43" s="2"/>
      <c r="F43" s="92">
        <v>4</v>
      </c>
      <c r="G43" s="2"/>
      <c r="H43" s="2"/>
      <c r="I43" s="2"/>
      <c r="J43" s="92">
        <v>4</v>
      </c>
      <c r="K43" s="2"/>
      <c r="L43" s="2"/>
      <c r="M43" s="2"/>
      <c r="N43" s="92">
        <v>4</v>
      </c>
      <c r="O43" s="2"/>
      <c r="P43" s="2"/>
      <c r="Q43" s="2"/>
      <c r="R43" s="92">
        <v>4</v>
      </c>
      <c r="S43" s="2"/>
      <c r="T43" s="2"/>
      <c r="U43" s="2"/>
      <c r="V43" s="92">
        <v>4</v>
      </c>
      <c r="W43" s="2"/>
      <c r="X43" s="2"/>
      <c r="Y43" s="2"/>
    </row>
    <row r="44" spans="1:25" x14ac:dyDescent="0.25">
      <c r="A44" s="88" t="s">
        <v>104</v>
      </c>
      <c r="B44" s="92">
        <v>0</v>
      </c>
      <c r="C44" s="2"/>
      <c r="D44" s="2"/>
      <c r="E44" s="2"/>
      <c r="F44" s="92">
        <v>0</v>
      </c>
      <c r="G44" s="2"/>
      <c r="H44" s="2"/>
      <c r="I44" s="2"/>
      <c r="J44" s="92">
        <v>0</v>
      </c>
      <c r="K44" s="2"/>
      <c r="L44" s="2"/>
      <c r="M44" s="2"/>
      <c r="N44" s="92">
        <v>0</v>
      </c>
      <c r="O44" s="2"/>
      <c r="P44" s="2"/>
      <c r="Q44" s="2"/>
      <c r="R44" s="92">
        <v>0</v>
      </c>
      <c r="S44" s="2"/>
      <c r="T44" s="2"/>
      <c r="U44" s="2"/>
      <c r="V44" s="92">
        <v>0</v>
      </c>
      <c r="W44" s="2"/>
      <c r="X44" s="2"/>
      <c r="Y44" s="2"/>
    </row>
  </sheetData>
  <mergeCells count="7">
    <mergeCell ref="Z5:AC5"/>
    <mergeCell ref="V5:Y5"/>
    <mergeCell ref="B5:E5"/>
    <mergeCell ref="F5:I5"/>
    <mergeCell ref="J5:M5"/>
    <mergeCell ref="N5:Q5"/>
    <mergeCell ref="R5:U5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" sqref="G2:G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</vt:lpstr>
      <vt:lpstr>2022 (Historico)</vt:lpstr>
      <vt:lpstr>2023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UBALDO</dc:creator>
  <cp:lastModifiedBy>ESCUELAS DEPORTIVAS</cp:lastModifiedBy>
  <dcterms:created xsi:type="dcterms:W3CDTF">2020-02-06T19:44:30Z</dcterms:created>
  <dcterms:modified xsi:type="dcterms:W3CDTF">2023-08-07T17:45:31Z</dcterms:modified>
</cp:coreProperties>
</file>