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er_2\OneDrive\Escritorio\2027-2024 DUCD\INDICADORES\2026\2026 mayo\"/>
    </mc:Choice>
  </mc:AlternateContent>
  <xr:revisionPtr revIDLastSave="0" documentId="8_{E118A782-E5AF-4A60-B67F-9D1603A3D8AC}" xr6:coauthVersionLast="47" xr6:coauthVersionMax="47" xr10:uidLastSave="{00000000-0000-0000-0000-000000000000}"/>
  <bookViews>
    <workbookView xWindow="10440" yWindow="495" windowWidth="18540" windowHeight="14775" xr2:uid="{00000000-000D-0000-FFFF-FFFF00000000}"/>
  </bookViews>
  <sheets>
    <sheet name="INDICADORES 2024" sheetId="1" r:id="rId1"/>
    <sheet name="Hoja1" sheetId="2" r:id="rId2"/>
  </sheets>
  <definedNames>
    <definedName name="_xlnm._FilterDatabase" localSheetId="0" hidden="1">'INDICADORES 2024'!$A$3:$AK$23</definedName>
    <definedName name="CATA3" localSheetId="0">#REF!</definedName>
    <definedName name="CATA3">#REF!</definedName>
    <definedName name="dirgral" localSheetId="0">#REF!</definedName>
    <definedName name="dirgral">#REF!</definedName>
    <definedName name="PROGRAM" localSheetId="0">#REF!</definedName>
    <definedName name="PROGR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V23" i="1"/>
  <c r="Q9" i="1"/>
  <c r="P22" i="1" l="1"/>
  <c r="O9" i="1" l="1"/>
  <c r="O22" i="1"/>
  <c r="N9" i="1" l="1"/>
  <c r="K22" i="1" l="1"/>
  <c r="J22" i="1" l="1"/>
  <c r="H21" i="1" l="1"/>
  <c r="H20" i="1"/>
  <c r="E22" i="1" l="1"/>
  <c r="D22" i="1" l="1"/>
  <c r="C16" i="1" l="1"/>
  <c r="D16" i="1" s="1"/>
  <c r="E16" i="1" s="1"/>
  <c r="C22" i="1"/>
  <c r="B9" i="1"/>
  <c r="B7" i="1"/>
  <c r="B22" i="1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Irlanda</author>
    <author>tc={134923DC-A205-4BB1-A417-9A802BAAED7E}</author>
    <author>tc={EBC5EF1F-EFF3-4D26-BF54-8A278744057A}</author>
    <author>tc={8866C7DF-945A-4F46-AADE-FE1EED05DEEB}</author>
    <author>MARISELA</author>
    <author>tc={BBB70F4F-CE8A-417A-AECC-B149BA046D32}</author>
    <author>tc={B8868D6E-1F11-41A9-BFEE-3739095EEF6F}</author>
    <author>tc={193527FD-98C6-41E4-AB0E-5B4C1F65A756}</author>
    <author>tc={E0E05D64-B70A-4225-9DC5-BBD70919CF88}</author>
    <author>tc={A818B7EA-6070-444B-BE0E-7892206D734B}</author>
    <author>tc={003C1190-11D3-42D8-A8D1-E4D62FEBB0F3}</author>
    <author>tc={B005B405-D965-4C47-B264-8FACCF51D605}</author>
    <author>tc={A0F3974C-F2A1-4BD1-BFD6-3D8F1A92F02D}</author>
    <author>tc={5F08D790-E65C-44A3-A968-B24BB21F2FC5}</author>
    <author>tc={AE54D89F-6E50-4970-A8D1-B64A94B01AF8}</author>
    <author>tc={416406FB-73F8-4274-850D-A0F3B6D3F701}</author>
    <author>tc={52A3278F-23EF-4E55-BED9-679F7BD42AF6}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ARBOLES O ARBUSTOS
</t>
        </r>
      </text>
    </comment>
    <comment ref="B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NARANJA MTTO CORRECTIVO REP DG CON IMAGENES</t>
      </text>
    </comment>
    <comment ref="A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ASEO DE TODO 
TODAS LAS VISITAS
</t>
        </r>
      </text>
    </comment>
    <comment ref="A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TODOS LOS BAÑOS DE TODO EL MES DE CAZ ABARA GAF Y GUM , UNIDADES,  DIARIOS , 
</t>
        </r>
      </text>
    </comment>
    <comment ref="B7" authorId="2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Y HELP</t>
      </text>
    </comment>
    <comment ref="A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CERCA DE LAS UNIDADES
</t>
        </r>
      </text>
    </comment>
    <comment ref="A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Irlanda:</t>
        </r>
        <r>
          <rPr>
            <sz val="9"/>
            <color indexed="81"/>
            <rFont val="Tahoma"/>
            <family val="2"/>
          </rPr>
          <t xml:space="preserve">
MARIO EBER COMO LAS REPARACION DE TODO
</t>
        </r>
      </text>
    </comment>
    <comment ref="B9" authorId="3" shapeId="0" xr:uid="{00000000-0006-0000-00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AZUL ESMERALDA NO. SERV MTTO DIV REPORTE DG CON IMAGENES</t>
      </text>
    </comment>
    <comment ref="G9" authorId="4" shapeId="0" xr:uid="{00000000-0006-0000-0000-000009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cuadre c formato trasparencia integra diversos, albañileria, herreria, electricidad</t>
        </r>
      </text>
    </comment>
    <comment ref="V12" authorId="5" shapeId="0" xr:uid="{BBB70F4F-CE8A-417A-AECC-B149BA046D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 paso los reportes 
Facebook comude 4
Facebook Gobierno 3
Redes Frangie 1</t>
      </text>
    </comment>
    <comment ref="B17" authorId="6" shapeId="0" xr:uid="{00000000-0006-0000-00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Republica p briselo cancha infantil</t>
      </text>
    </comment>
    <comment ref="C17" authorId="7" shapeId="0" xr:uid="{00000000-0006-0000-00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BOVEDAS_MOCTEZUMA PISTAS</t>
      </text>
    </comment>
    <comment ref="D17" authorId="8" shapeId="0" xr:uid="{00000000-0006-0000-00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Colinas aguilas , media cancha de  paseos briseño lomas zapopan</t>
      </text>
    </comment>
    <comment ref="E17" authorId="9" shapeId="0" xr:uid="{00000000-0006-0000-00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Sta ma pueblito, grillo pto cancha, tabachines plancha cemento</t>
      </text>
    </comment>
    <comment ref="U17" authorId="10" shapeId="0" xr:uid="{003C1190-11D3-42D8-A8D1-E4D62FEBB0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Lomas Zapopan cancha,  las margaritas 1a secc áreas recreativas</t>
      </text>
    </comment>
    <comment ref="V17" authorId="11" shapeId="0" xr:uid="{B005B405-D965-4C47-B264-8FACCF51D6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Parques auditorio 2 olimpia coral melo, Villas de Gpe</t>
      </text>
    </comment>
    <comment ref="W17" authorId="12" shapeId="0" xr:uid="{A0F3974C-F2A1-4BD1-BFD6-3D8F1A92F0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Areas recreativas 2da secc sta margarita y cordilleras residencial</t>
      </text>
    </comment>
    <comment ref="Y17" authorId="13" shapeId="0" xr:uid="{5F08D790-E65C-44A3-A968-B24BB21F2F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Mariano otero// Flores Magón// Paseos del sol////Santa Ana tepetitlan//// tabachines /// las margaritas///miguel de la madrid</t>
      </text>
    </comment>
    <comment ref="B20" authorId="14" shapeId="0" xr:uid="{00000000-0006-0000-0000-00000E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-HELP</t>
      </text>
    </comment>
    <comment ref="B22" authorId="15" shapeId="0" xr:uid="{00000000-0006-0000-0000-00000F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143 COMUDE Y 95 HELP
</t>
      </text>
    </comment>
    <comment ref="C22" authorId="16" shapeId="0" xr:uid="{00000000-0006-0000-0000-000010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COMUDE Y HELP</t>
      </text>
    </comment>
    <comment ref="J22" authorId="4" shapeId="0" xr:uid="{00000000-0006-0000-0000-00001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114 HELP / COMUDE 128 PLANTILLA 3B ENTREGA</t>
        </r>
      </text>
    </comment>
  </commentList>
</comments>
</file>

<file path=xl/sharedStrings.xml><?xml version="1.0" encoding="utf-8"?>
<sst xmlns="http://schemas.openxmlformats.org/spreadsheetml/2006/main" count="27" uniqueCount="27">
  <si>
    <t>VARIABLES</t>
  </si>
  <si>
    <t>Número de servicios de mantenimiento preventivo de poda realizados</t>
  </si>
  <si>
    <t>Número de servicios de mantenimiento preventivo de aseo general realizados</t>
  </si>
  <si>
    <t>Número de servicios de mantenimiento preventivo de aseo de baños y espacios multiples realizados</t>
  </si>
  <si>
    <t>Número de servicios de mantenimiento preventivo de reparación de alambrado realizados</t>
  </si>
  <si>
    <t>Número de servicios de mantenimiento preventivo diversos realizados</t>
  </si>
  <si>
    <t>Número de reportes de mantenimiento recibidos vía telefónica</t>
  </si>
  <si>
    <t>Número de reportes de mantenimiento recibidos vía email</t>
  </si>
  <si>
    <t>Número de reportes de mantenimiento recibidos vía redes sociales</t>
  </si>
  <si>
    <t>Número de reportes de mantenimiento recibidos personalmente</t>
  </si>
  <si>
    <t>Número de metros cuadrados de malla perimetral renovada</t>
  </si>
  <si>
    <t>Número de metros cuadrados de áreas verdes podadas</t>
  </si>
  <si>
    <t>Número de metros cuadrados de pasto instaladas</t>
  </si>
  <si>
    <t>Número de toneladas de basura recolectada</t>
  </si>
  <si>
    <t>Número de mobiliario urbano rehabilitado en unidades deportivas</t>
  </si>
  <si>
    <t>Número de unidades intervenidas para mantenimiento zona norte</t>
  </si>
  <si>
    <t>Número de unidades intervenidas para mantenimiento zona sur</t>
  </si>
  <si>
    <t>INDICADORES  MANTENIMIENTO 2025</t>
  </si>
  <si>
    <t>Mantenimiento Comude ciudad granja</t>
  </si>
  <si>
    <t>MAIL</t>
  </si>
  <si>
    <t> Solicitud Cancha de Futbol Unidad Valle de Nuevo México</t>
  </si>
  <si>
    <t>reporte elemento de vigilancia</t>
  </si>
  <si>
    <t xml:space="preserve"> </t>
  </si>
  <si>
    <r>
      <t xml:space="preserve">Número de servicios de mantenimiento preventivo de </t>
    </r>
    <r>
      <rPr>
        <sz val="8"/>
        <color rgb="FFFF0000"/>
        <rFont val="Tahoma"/>
        <family val="2"/>
      </rPr>
      <t xml:space="preserve">pintura </t>
    </r>
    <r>
      <rPr>
        <sz val="8"/>
        <color theme="1"/>
        <rFont val="Tahoma"/>
        <family val="2"/>
      </rPr>
      <t>realizados</t>
    </r>
  </si>
  <si>
    <r>
      <t xml:space="preserve">Número de </t>
    </r>
    <r>
      <rPr>
        <sz val="8"/>
        <color rgb="FFFF0000"/>
        <rFont val="Tahoma"/>
        <family val="2"/>
      </rPr>
      <t>metros cuadrados de bardas pintadas</t>
    </r>
  </si>
  <si>
    <r>
      <t xml:space="preserve">Número de </t>
    </r>
    <r>
      <rPr>
        <sz val="8"/>
        <color rgb="FFFF0000"/>
        <rFont val="Tahoma"/>
        <family val="2"/>
      </rPr>
      <t>metros cuadrados pintados (distintas superficies)</t>
    </r>
  </si>
  <si>
    <t>Número de personal administrativo y operativo que atiende las 89 unidades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</si>
</sst>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1F1F1F"/>
      <name val="Arial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6D8D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right" wrapText="1"/>
    </xf>
    <xf numFmtId="43" fontId="1" fillId="0" borderId="1" xfId="1" applyFont="1" applyFill="1" applyBorder="1" applyAlignment="1">
      <alignment horizontal="center"/>
    </xf>
    <xf numFmtId="41" fontId="1" fillId="0" borderId="1" xfId="1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41" fontId="0" fillId="0" borderId="0" xfId="1" applyNumberFormat="1" applyFont="1"/>
    <xf numFmtId="41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0" fillId="0" borderId="1" xfId="1" applyNumberFormat="1" applyFont="1" applyFill="1" applyBorder="1" applyAlignment="1">
      <alignment vertical="center"/>
    </xf>
    <xf numFmtId="41" fontId="0" fillId="0" borderId="1" xfId="1" applyNumberFormat="1" applyFont="1" applyBorder="1" applyAlignment="1">
      <alignment vertical="center" wrapText="1"/>
    </xf>
    <xf numFmtId="41" fontId="0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1" fontId="0" fillId="4" borderId="1" xfId="1" applyNumberFormat="1" applyFont="1" applyFill="1" applyBorder="1" applyAlignment="1">
      <alignment vertical="center"/>
    </xf>
    <xf numFmtId="41" fontId="0" fillId="3" borderId="1" xfId="1" applyNumberFormat="1" applyFont="1" applyFill="1" applyBorder="1" applyAlignment="1">
      <alignment vertical="center"/>
    </xf>
    <xf numFmtId="41" fontId="5" fillId="0" borderId="1" xfId="1" applyNumberFormat="1" applyFont="1" applyBorder="1"/>
    <xf numFmtId="41" fontId="0" fillId="0" borderId="1" xfId="1" applyNumberFormat="1" applyFont="1" applyBorder="1"/>
    <xf numFmtId="43" fontId="0" fillId="0" borderId="0" xfId="1" applyFont="1"/>
    <xf numFmtId="43" fontId="0" fillId="0" borderId="0" xfId="0" applyNumberFormat="1"/>
    <xf numFmtId="41" fontId="0" fillId="0" borderId="1" xfId="1" applyNumberFormat="1" applyFont="1" applyFill="1" applyBorder="1"/>
    <xf numFmtId="0" fontId="0" fillId="0" borderId="1" xfId="0" applyBorder="1" applyAlignment="1">
      <alignment horizontal="right"/>
    </xf>
    <xf numFmtId="41" fontId="0" fillId="0" borderId="1" xfId="0" applyNumberFormat="1" applyBorder="1" applyAlignment="1">
      <alignment horizontal="center"/>
    </xf>
    <xf numFmtId="17" fontId="9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0" fillId="0" borderId="0" xfId="0" applyFont="1"/>
    <xf numFmtId="16" fontId="0" fillId="0" borderId="0" xfId="0" applyNumberFormat="1"/>
    <xf numFmtId="41" fontId="0" fillId="0" borderId="0" xfId="1" applyNumberFormat="1" applyFont="1" applyAlignment="1">
      <alignment horizontal="center"/>
    </xf>
    <xf numFmtId="41" fontId="0" fillId="0" borderId="1" xfId="1" applyNumberFormat="1" applyFont="1" applyFill="1" applyBorder="1" applyAlignment="1"/>
    <xf numFmtId="41" fontId="0" fillId="0" borderId="1" xfId="0" applyNumberFormat="1" applyBorder="1"/>
    <xf numFmtId="17" fontId="9" fillId="5" borderId="1" xfId="0" applyNumberFormat="1" applyFont="1" applyFill="1" applyBorder="1"/>
    <xf numFmtId="3" fontId="0" fillId="0" borderId="1" xfId="1" applyNumberFormat="1" applyFont="1" applyBorder="1"/>
    <xf numFmtId="3" fontId="0" fillId="0" borderId="1" xfId="1" applyNumberFormat="1" applyFont="1" applyFill="1" applyBorder="1"/>
    <xf numFmtId="41" fontId="0" fillId="0" borderId="0" xfId="0" applyNumberFormat="1"/>
    <xf numFmtId="43" fontId="0" fillId="0" borderId="1" xfId="1" applyFont="1" applyBorder="1"/>
    <xf numFmtId="43" fontId="0" fillId="0" borderId="1" xfId="1" applyFont="1" applyFill="1" applyBorder="1"/>
    <xf numFmtId="41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1" fontId="0" fillId="0" borderId="1" xfId="0" applyNumberFormat="1" applyFill="1" applyBorder="1"/>
    <xf numFmtId="0" fontId="0" fillId="0" borderId="0" xfId="0" applyFill="1"/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ELA CUEVA GARCIA" id="{2EEF5580-0A91-4B7B-AE17-6106C72B8504}" userId="1d15d883d671fd65" providerId="Windows Live"/>
  <person displayName="Snow Beast" id="{1E0BE5C9-E9E7-4F4A-ABF9-DAF0A3455A94}" userId="67bafcb4140a246a" providerId="Windows Live"/>
  <person displayName="ASISTENTE DE DIRECCOIN DE UNIDADES" id="{04C5FD16-9D63-410F-B5D4-52CCBE26D53D}" userId="S::unidadesycampos.asistente@COMUDEZAPOPAN.onmicrosoft.com::807e96c4-a2a6-49b0-8326-6b66e175735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2-09T04:58:04.71" personId="{1E0BE5C9-E9E7-4F4A-ABF9-DAF0A3455A94}" id="{134923DC-A205-4BB1-A417-9A802BAAED7E}">
    <text>NARANJA MTTO CORRECTIVO REP DG CON IMAGENES</text>
  </threadedComment>
  <threadedComment ref="B7" dT="2024-02-09T04:23:14.12" personId="{1E0BE5C9-E9E7-4F4A-ABF9-DAF0A3455A94}" id="{EBC5EF1F-EFF3-4D26-BF54-8A278744057A}">
    <text>COMUDE Y HELP</text>
  </threadedComment>
  <threadedComment ref="B9" dT="2024-02-09T04:16:20.79" personId="{1E0BE5C9-E9E7-4F4A-ABF9-DAF0A3455A94}" id="{8866C7DF-945A-4F46-AADE-FE1EED05DEEB}">
    <text>AZUL ESMERALDA NO. SERV MTTO DIV REPORTE DG CON IMAGENES</text>
  </threadedComment>
  <threadedComment ref="V12" dT="2025-10-01T23:19:55.27" personId="{04C5FD16-9D63-410F-B5D4-52CCBE26D53D}" id="{BBB70F4F-CE8A-417A-AECC-B149BA046D32}">
    <text>Te paso los reportes 
Facebook comude 4
Facebook Gobierno 3
Redes Frangie 1</text>
  </threadedComment>
  <threadedComment ref="B17" dT="2024-04-12T03:06:15.19" personId="{1E0BE5C9-E9E7-4F4A-ABF9-DAF0A3455A94}" id="{B8868D6E-1F11-41A9-BFEE-3739095EEF6F}">
    <text>Republica p briselo cancha infantil</text>
  </threadedComment>
  <threadedComment ref="C17" dT="2024-03-06T02:52:26.93" personId="{2EEF5580-0A91-4B7B-AE17-6106C72B8504}" id="{193527FD-98C6-41E4-AB0E-5B4C1F65A756}">
    <text>BOVEDAS_MOCTEZUMA PISTAS</text>
  </threadedComment>
  <threadedComment ref="D17" dT="2024-04-12T02:54:57.37" personId="{1E0BE5C9-E9E7-4F4A-ABF9-DAF0A3455A94}" id="{E0E05D64-B70A-4225-9DC5-BBD70919CF88}">
    <text>Colinas aguilas , media cancha de  paseos briseño lomas zapopan</text>
  </threadedComment>
  <threadedComment ref="E17" dT="2024-05-06T05:26:38.89" personId="{1E0BE5C9-E9E7-4F4A-ABF9-DAF0A3455A94}" id="{A818B7EA-6070-444B-BE0E-7892206D734B}">
    <text>Sta ma pueblito, grillo pto cancha, tabachines plancha cemento</text>
  </threadedComment>
  <threadedComment ref="U17" dT="2025-09-06T01:37:39.10" personId="{04C5FD16-9D63-410F-B5D4-52CCBE26D53D}" id="{003C1190-11D3-42D8-A8D1-E4D62FEBB0F3}">
    <text>Lomas Zapopan cancha,  las margaritas 1a secc áreas recreativas</text>
  </threadedComment>
  <threadedComment ref="V17" dT="2025-10-01T23:47:02.93" personId="{04C5FD16-9D63-410F-B5D4-52CCBE26D53D}" id="{B005B405-D965-4C47-B264-8FACCF51D605}">
    <text>Parques auditorio 2 olimpia coral melo, Villas de Gpe</text>
  </threadedComment>
  <threadedComment ref="W17" dT="2025-11-07T02:35:55.46" personId="{04C5FD16-9D63-410F-B5D4-52CCBE26D53D}" id="{A0F3974C-F2A1-4BD1-BFD6-3D8F1A92F02D}">
    <text>Areas recreativas 2da secc sta margarita y cordilleras residencial</text>
  </threadedComment>
  <threadedComment ref="Y17" dT="2026-01-10T04:41:56.68" personId="{1E0BE5C9-E9E7-4F4A-ABF9-DAF0A3455A94}" id="{5F08D790-E65C-44A3-A968-B24BB21F2FC5}">
    <text>Mariano otero// Flores Magón// Paseos del sol////Santa Ana tepetitlan//// tabachines /// las margaritas///miguel de la madrid</text>
  </threadedComment>
  <threadedComment ref="B20" dT="2024-02-09T03:45:31.47" personId="{1E0BE5C9-E9E7-4F4A-ABF9-DAF0A3455A94}" id="{AE54D89F-6E50-4970-A8D1-B64A94B01AF8}">
    <text>COMUDE -HELP</text>
  </threadedComment>
  <threadedComment ref="B22" dT="2024-02-09T03:54:23.66" personId="{1E0BE5C9-E9E7-4F4A-ABF9-DAF0A3455A94}" id="{416406FB-73F8-4274-850D-A0F3B6D3F701}">
    <text xml:space="preserve">143 COMUDE Y 95 HELP
</text>
  </threadedComment>
  <threadedComment ref="C22" dT="2024-03-06T02:55:00.99" personId="{2EEF5580-0A91-4B7B-AE17-6106C72B8504}" id="{52A3278F-23EF-4E55-BED9-679F7BD42AF6}">
    <text>COMUDE Y HELP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2"/>
  <sheetViews>
    <sheetView tabSelected="1" zoomScale="93" zoomScaleNormal="93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D11" sqref="AD11"/>
    </sheetView>
  </sheetViews>
  <sheetFormatPr baseColWidth="10" defaultRowHeight="15" x14ac:dyDescent="0.25"/>
  <cols>
    <col min="1" max="1" width="41.5703125" customWidth="1"/>
    <col min="2" max="2" width="10" style="13" hidden="1" customWidth="1"/>
    <col min="3" max="3" width="12.140625" hidden="1" customWidth="1"/>
    <col min="4" max="4" width="11.42578125" style="13" hidden="1" customWidth="1"/>
    <col min="5" max="9" width="11.42578125" hidden="1" customWidth="1"/>
    <col min="10" max="10" width="11.42578125" style="1" hidden="1" customWidth="1"/>
    <col min="11" max="13" width="11.42578125" hidden="1" customWidth="1"/>
    <col min="14" max="14" width="10.140625" style="36" hidden="1" customWidth="1"/>
    <col min="15" max="18" width="0" hidden="1" customWidth="1"/>
    <col min="19" max="19" width="16.42578125" style="42" hidden="1" customWidth="1"/>
    <col min="20" max="24" width="0" hidden="1" customWidth="1"/>
    <col min="25" max="25" width="0" style="1" hidden="1" customWidth="1"/>
  </cols>
  <sheetData>
    <row r="1" spans="1:37" ht="28.5" x14ac:dyDescent="0.45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37" x14ac:dyDescent="0.25">
      <c r="N2" s="36" t="s">
        <v>22</v>
      </c>
    </row>
    <row r="3" spans="1:37" x14ac:dyDescent="0.25">
      <c r="A3" s="33" t="s">
        <v>0</v>
      </c>
      <c r="B3" s="32">
        <v>45292</v>
      </c>
      <c r="C3" s="32">
        <v>45323</v>
      </c>
      <c r="D3" s="32">
        <v>45352</v>
      </c>
      <c r="E3" s="32">
        <v>45383</v>
      </c>
      <c r="F3" s="32">
        <v>45413</v>
      </c>
      <c r="G3" s="32">
        <v>45444</v>
      </c>
      <c r="H3" s="32">
        <v>45474</v>
      </c>
      <c r="I3" s="32">
        <v>45505</v>
      </c>
      <c r="J3" s="32">
        <v>45536</v>
      </c>
      <c r="K3" s="32">
        <v>45566</v>
      </c>
      <c r="L3" s="32">
        <v>45597</v>
      </c>
      <c r="M3" s="32">
        <v>45627</v>
      </c>
      <c r="N3" s="32">
        <v>45658</v>
      </c>
      <c r="O3" s="32">
        <v>45689</v>
      </c>
      <c r="P3" s="39">
        <v>45717</v>
      </c>
      <c r="Q3" s="32">
        <v>45748</v>
      </c>
      <c r="R3" s="32">
        <v>45778</v>
      </c>
      <c r="S3" s="32">
        <v>45809</v>
      </c>
      <c r="T3" s="32">
        <v>45839</v>
      </c>
      <c r="U3" s="32">
        <v>45870</v>
      </c>
      <c r="V3" s="32">
        <v>45901</v>
      </c>
      <c r="W3" s="32">
        <v>45931</v>
      </c>
      <c r="X3" s="32">
        <v>45962</v>
      </c>
      <c r="Y3" s="32">
        <v>45992</v>
      </c>
      <c r="Z3" s="32">
        <v>46023</v>
      </c>
      <c r="AA3" s="32">
        <v>46054</v>
      </c>
      <c r="AB3" s="32">
        <v>46082</v>
      </c>
      <c r="AC3" s="32">
        <v>46113</v>
      </c>
      <c r="AD3" s="32">
        <v>46143</v>
      </c>
      <c r="AE3" s="32">
        <v>46174</v>
      </c>
      <c r="AF3" s="32">
        <v>46204</v>
      </c>
      <c r="AG3" s="32">
        <v>46235</v>
      </c>
      <c r="AH3" s="32">
        <v>46266</v>
      </c>
      <c r="AI3" s="32">
        <v>46296</v>
      </c>
      <c r="AJ3" s="32">
        <v>46327</v>
      </c>
      <c r="AK3" s="32">
        <v>46357</v>
      </c>
    </row>
    <row r="4" spans="1:37" ht="27.75" customHeight="1" x14ac:dyDescent="0.25">
      <c r="A4" s="2" t="s">
        <v>1</v>
      </c>
      <c r="B4" s="23">
        <v>48</v>
      </c>
      <c r="C4" s="14">
        <v>14</v>
      </c>
      <c r="D4" s="14">
        <v>8</v>
      </c>
      <c r="E4" s="15">
        <v>5</v>
      </c>
      <c r="F4" s="26">
        <v>5</v>
      </c>
      <c r="G4" s="3">
        <v>5</v>
      </c>
      <c r="H4" s="3">
        <v>51</v>
      </c>
      <c r="I4" s="3">
        <v>59</v>
      </c>
      <c r="J4" s="4">
        <v>66</v>
      </c>
      <c r="K4" s="3">
        <v>36</v>
      </c>
      <c r="L4" s="3">
        <v>8</v>
      </c>
      <c r="M4" s="10">
        <v>13</v>
      </c>
      <c r="N4" s="37">
        <v>24</v>
      </c>
      <c r="O4" s="3">
        <v>18</v>
      </c>
      <c r="P4" s="3">
        <v>22</v>
      </c>
      <c r="Q4" s="7">
        <v>13</v>
      </c>
      <c r="R4" s="3">
        <v>22</v>
      </c>
      <c r="S4" s="38">
        <v>19</v>
      </c>
      <c r="T4" s="3">
        <v>39</v>
      </c>
      <c r="U4" s="3">
        <v>57</v>
      </c>
      <c r="V4" s="3">
        <v>31</v>
      </c>
      <c r="W4" s="3">
        <v>103</v>
      </c>
      <c r="X4" s="29">
        <v>25</v>
      </c>
      <c r="Y4" s="4">
        <v>9</v>
      </c>
      <c r="Z4" s="3">
        <v>26</v>
      </c>
      <c r="AA4" s="3">
        <v>19</v>
      </c>
      <c r="AB4" s="3">
        <v>24</v>
      </c>
      <c r="AC4" s="3">
        <v>21</v>
      </c>
      <c r="AD4" s="26">
        <v>30</v>
      </c>
      <c r="AE4" s="3"/>
      <c r="AF4" s="3"/>
      <c r="AG4" s="3"/>
      <c r="AH4" s="3"/>
      <c r="AI4" s="3"/>
      <c r="AJ4" s="3"/>
      <c r="AK4" s="3"/>
    </row>
    <row r="5" spans="1:37" ht="27" customHeight="1" x14ac:dyDescent="0.25">
      <c r="A5" s="5" t="s">
        <v>2</v>
      </c>
      <c r="B5" s="18">
        <v>1278</v>
      </c>
      <c r="C5" s="14">
        <v>2300</v>
      </c>
      <c r="D5" s="14">
        <v>1897.375</v>
      </c>
      <c r="E5" s="15">
        <v>2294</v>
      </c>
      <c r="F5" s="25">
        <v>2214</v>
      </c>
      <c r="G5" s="26">
        <v>2376.25</v>
      </c>
      <c r="H5" s="29">
        <v>2337.625</v>
      </c>
      <c r="I5" s="3">
        <v>2625</v>
      </c>
      <c r="J5" s="4">
        <v>2995</v>
      </c>
      <c r="K5" s="3">
        <v>932</v>
      </c>
      <c r="L5" s="3">
        <v>370</v>
      </c>
      <c r="M5" s="10">
        <v>411</v>
      </c>
      <c r="N5" s="37">
        <v>2101</v>
      </c>
      <c r="O5" s="37">
        <v>2835</v>
      </c>
      <c r="P5" s="37">
        <v>2994</v>
      </c>
      <c r="Q5" s="40">
        <v>3273</v>
      </c>
      <c r="R5" s="29">
        <v>3093</v>
      </c>
      <c r="S5" s="38">
        <v>4482</v>
      </c>
      <c r="T5" s="26">
        <v>3487.75</v>
      </c>
      <c r="U5" s="3">
        <v>4165</v>
      </c>
      <c r="V5" s="3">
        <v>4194</v>
      </c>
      <c r="W5" s="3">
        <v>4172</v>
      </c>
      <c r="X5" s="29">
        <v>4432</v>
      </c>
      <c r="Y5" s="45">
        <v>6309</v>
      </c>
      <c r="Z5" s="3">
        <v>2767</v>
      </c>
      <c r="AA5" s="26">
        <v>4525.625</v>
      </c>
      <c r="AB5" s="3">
        <v>4069.75</v>
      </c>
      <c r="AC5" s="3">
        <v>4791</v>
      </c>
      <c r="AD5" s="26">
        <v>4764</v>
      </c>
      <c r="AE5" s="3"/>
      <c r="AF5" s="3"/>
      <c r="AG5" s="3"/>
      <c r="AH5" s="3"/>
      <c r="AI5" s="3"/>
      <c r="AJ5" s="3"/>
      <c r="AK5" s="3"/>
    </row>
    <row r="6" spans="1:37" s="55" customFormat="1" ht="25.5" customHeight="1" x14ac:dyDescent="0.25">
      <c r="A6" s="48" t="s">
        <v>23</v>
      </c>
      <c r="B6" s="20">
        <v>20</v>
      </c>
      <c r="C6" s="18">
        <v>15</v>
      </c>
      <c r="D6" s="18">
        <v>16</v>
      </c>
      <c r="E6" s="49">
        <v>4</v>
      </c>
      <c r="F6" s="29">
        <v>13</v>
      </c>
      <c r="G6" s="50">
        <v>4</v>
      </c>
      <c r="H6" s="51">
        <v>38</v>
      </c>
      <c r="I6" s="52">
        <v>22</v>
      </c>
      <c r="J6" s="53">
        <v>18</v>
      </c>
      <c r="K6" s="51">
        <v>18</v>
      </c>
      <c r="L6" s="51">
        <v>15</v>
      </c>
      <c r="M6" s="10">
        <v>14</v>
      </c>
      <c r="N6" s="37">
        <v>28</v>
      </c>
      <c r="O6" s="51">
        <v>11</v>
      </c>
      <c r="P6" s="51">
        <v>27</v>
      </c>
      <c r="Q6" s="50">
        <v>8</v>
      </c>
      <c r="R6" s="51">
        <v>21</v>
      </c>
      <c r="S6" s="54">
        <v>19</v>
      </c>
      <c r="T6" s="51">
        <v>24</v>
      </c>
      <c r="U6" s="51">
        <v>25</v>
      </c>
      <c r="V6" s="51">
        <v>15</v>
      </c>
      <c r="W6" s="51">
        <v>54</v>
      </c>
      <c r="X6" s="29">
        <v>50</v>
      </c>
      <c r="Y6" s="53">
        <v>30</v>
      </c>
      <c r="Z6" s="51">
        <v>31</v>
      </c>
      <c r="AA6" s="51">
        <v>32</v>
      </c>
      <c r="AB6" s="51">
        <v>52</v>
      </c>
      <c r="AC6" s="51">
        <v>30</v>
      </c>
      <c r="AD6" s="29">
        <v>26</v>
      </c>
      <c r="AE6" s="51"/>
      <c r="AF6" s="51"/>
      <c r="AG6" s="51"/>
      <c r="AH6" s="51"/>
      <c r="AI6" s="51"/>
      <c r="AJ6" s="51"/>
      <c r="AK6" s="51"/>
    </row>
    <row r="7" spans="1:37" ht="27" customHeight="1" x14ac:dyDescent="0.25">
      <c r="A7" s="5" t="s">
        <v>3</v>
      </c>
      <c r="B7" s="18">
        <f>1242+1092</f>
        <v>2334</v>
      </c>
      <c r="C7" s="16">
        <v>2983</v>
      </c>
      <c r="D7" s="14">
        <v>1963</v>
      </c>
      <c r="E7" s="17">
        <v>1410</v>
      </c>
      <c r="F7" s="26">
        <v>1736</v>
      </c>
      <c r="G7" s="3">
        <v>1614</v>
      </c>
      <c r="H7" s="3">
        <v>1337</v>
      </c>
      <c r="I7" s="3">
        <v>65</v>
      </c>
      <c r="J7" s="31">
        <v>1831</v>
      </c>
      <c r="K7" s="3">
        <v>1089</v>
      </c>
      <c r="L7" s="3">
        <v>342</v>
      </c>
      <c r="M7" s="10">
        <v>609</v>
      </c>
      <c r="N7" s="37">
        <v>1160</v>
      </c>
      <c r="O7" s="38">
        <v>1644</v>
      </c>
      <c r="P7" s="7">
        <v>1768</v>
      </c>
      <c r="Q7" s="7">
        <v>1570</v>
      </c>
      <c r="R7" s="29">
        <v>1674</v>
      </c>
      <c r="S7" s="38">
        <v>1527</v>
      </c>
      <c r="T7" s="26">
        <v>1631</v>
      </c>
      <c r="U7" s="3">
        <v>1708</v>
      </c>
      <c r="V7" s="3">
        <v>1655</v>
      </c>
      <c r="W7" s="3">
        <v>1760</v>
      </c>
      <c r="X7" s="29">
        <v>1709</v>
      </c>
      <c r="Y7" s="45">
        <v>2167</v>
      </c>
      <c r="Z7" s="3">
        <v>1707</v>
      </c>
      <c r="AA7" s="3">
        <v>1646</v>
      </c>
      <c r="AB7" s="3">
        <v>1642</v>
      </c>
      <c r="AC7" s="3">
        <v>1830</v>
      </c>
      <c r="AD7" s="26">
        <v>1699</v>
      </c>
      <c r="AE7" s="3"/>
      <c r="AF7" s="3"/>
      <c r="AG7" s="3"/>
      <c r="AH7" s="3"/>
      <c r="AI7" s="3"/>
      <c r="AJ7" s="3"/>
      <c r="AK7" s="3"/>
    </row>
    <row r="8" spans="1:37" ht="28.5" customHeight="1" x14ac:dyDescent="0.25">
      <c r="A8" s="2" t="s">
        <v>4</v>
      </c>
      <c r="B8" s="23">
        <v>16</v>
      </c>
      <c r="C8" s="14">
        <v>14</v>
      </c>
      <c r="D8" s="18">
        <v>2</v>
      </c>
      <c r="E8" s="15">
        <v>1</v>
      </c>
      <c r="F8" s="26">
        <v>13</v>
      </c>
      <c r="G8" s="3">
        <v>0</v>
      </c>
      <c r="H8" s="3">
        <v>2</v>
      </c>
      <c r="I8" s="6">
        <v>2</v>
      </c>
      <c r="J8" s="4">
        <v>0</v>
      </c>
      <c r="K8" s="3">
        <v>0</v>
      </c>
      <c r="L8" s="3">
        <v>0</v>
      </c>
      <c r="M8" s="10">
        <v>0</v>
      </c>
      <c r="N8" s="37">
        <v>8</v>
      </c>
      <c r="O8" s="3">
        <v>2</v>
      </c>
      <c r="P8" s="3">
        <v>0</v>
      </c>
      <c r="Q8" s="7">
        <v>0</v>
      </c>
      <c r="R8" s="3">
        <v>1</v>
      </c>
      <c r="S8" s="38">
        <v>1</v>
      </c>
      <c r="T8" s="3">
        <v>2</v>
      </c>
      <c r="U8" s="3">
        <v>4</v>
      </c>
      <c r="V8" s="3">
        <v>0</v>
      </c>
      <c r="W8" s="3">
        <v>1</v>
      </c>
      <c r="X8" s="3">
        <v>0</v>
      </c>
      <c r="Y8" s="4">
        <v>1</v>
      </c>
      <c r="Z8" s="3">
        <v>1</v>
      </c>
      <c r="AA8" s="3">
        <v>4</v>
      </c>
      <c r="AB8" s="3">
        <v>2</v>
      </c>
      <c r="AC8" s="3">
        <v>1</v>
      </c>
      <c r="AD8" s="26">
        <v>0</v>
      </c>
      <c r="AE8" s="3"/>
      <c r="AF8" s="3"/>
      <c r="AG8" s="3"/>
      <c r="AH8" s="3"/>
      <c r="AI8" s="3"/>
      <c r="AJ8" s="3"/>
      <c r="AK8" s="3"/>
    </row>
    <row r="9" spans="1:37" ht="25.5" customHeight="1" x14ac:dyDescent="0.25">
      <c r="A9" s="5" t="s">
        <v>5</v>
      </c>
      <c r="B9" s="24">
        <f>SUM(72+898)-16</f>
        <v>954</v>
      </c>
      <c r="C9" s="18">
        <v>215</v>
      </c>
      <c r="D9" s="14">
        <v>85</v>
      </c>
      <c r="E9" s="15">
        <v>13</v>
      </c>
      <c r="F9" s="26">
        <v>33</v>
      </c>
      <c r="G9" s="3">
        <v>107</v>
      </c>
      <c r="H9" s="3">
        <v>108</v>
      </c>
      <c r="I9" s="3">
        <v>89</v>
      </c>
      <c r="J9" s="4">
        <v>74</v>
      </c>
      <c r="K9" s="3">
        <v>39</v>
      </c>
      <c r="L9" s="3">
        <v>46</v>
      </c>
      <c r="M9" s="10">
        <v>95</v>
      </c>
      <c r="N9" s="37">
        <f>169-N8</f>
        <v>161</v>
      </c>
      <c r="O9" s="38">
        <f>141+18</f>
        <v>159</v>
      </c>
      <c r="P9" s="3">
        <v>220</v>
      </c>
      <c r="Q9" s="7">
        <f>147-8</f>
        <v>139</v>
      </c>
      <c r="R9" s="3">
        <v>181</v>
      </c>
      <c r="S9" s="38">
        <v>202</v>
      </c>
      <c r="T9" s="3">
        <v>204</v>
      </c>
      <c r="U9" s="3">
        <v>187</v>
      </c>
      <c r="V9" s="3">
        <v>216</v>
      </c>
      <c r="W9" s="3">
        <v>202</v>
      </c>
      <c r="X9" s="3">
        <v>185</v>
      </c>
      <c r="Y9" s="4">
        <v>143</v>
      </c>
      <c r="Z9" s="3">
        <v>112</v>
      </c>
      <c r="AA9" s="3">
        <v>189</v>
      </c>
      <c r="AB9" s="3">
        <v>179</v>
      </c>
      <c r="AC9" s="3">
        <v>183</v>
      </c>
      <c r="AD9" s="26">
        <v>175</v>
      </c>
      <c r="AE9" s="3"/>
      <c r="AF9" s="3"/>
      <c r="AG9" s="3"/>
      <c r="AH9" s="3"/>
      <c r="AI9" s="3"/>
      <c r="AJ9" s="3"/>
      <c r="AK9" s="3"/>
    </row>
    <row r="10" spans="1:37" ht="30" customHeight="1" x14ac:dyDescent="0.25">
      <c r="A10" s="2" t="s">
        <v>6</v>
      </c>
      <c r="B10" s="24">
        <v>4</v>
      </c>
      <c r="C10" s="14">
        <v>3</v>
      </c>
      <c r="D10" s="19">
        <v>2</v>
      </c>
      <c r="E10" s="15">
        <v>5</v>
      </c>
      <c r="F10" s="26">
        <v>5</v>
      </c>
      <c r="G10" s="3">
        <v>7</v>
      </c>
      <c r="H10" s="3">
        <v>6</v>
      </c>
      <c r="I10" s="3">
        <v>3</v>
      </c>
      <c r="J10" s="4">
        <v>5</v>
      </c>
      <c r="K10" s="3">
        <v>10</v>
      </c>
      <c r="L10" s="3">
        <v>3</v>
      </c>
      <c r="M10" s="10">
        <v>2</v>
      </c>
      <c r="N10" s="37">
        <v>4</v>
      </c>
      <c r="O10" s="3">
        <v>5</v>
      </c>
      <c r="P10" s="3">
        <v>3</v>
      </c>
      <c r="Q10" s="7">
        <v>1</v>
      </c>
      <c r="R10" s="3">
        <v>2</v>
      </c>
      <c r="S10" s="38">
        <v>3</v>
      </c>
      <c r="T10" s="3">
        <v>6</v>
      </c>
      <c r="U10" s="3">
        <v>4</v>
      </c>
      <c r="V10" s="3">
        <v>17</v>
      </c>
      <c r="W10" s="3">
        <v>4</v>
      </c>
      <c r="X10" s="3">
        <v>10</v>
      </c>
      <c r="Y10" s="4">
        <v>5</v>
      </c>
      <c r="Z10" s="3">
        <v>5</v>
      </c>
      <c r="AA10" s="3">
        <v>4</v>
      </c>
      <c r="AB10" s="3">
        <v>5</v>
      </c>
      <c r="AC10" s="3">
        <v>14</v>
      </c>
      <c r="AD10" s="26">
        <v>8</v>
      </c>
      <c r="AE10" s="3"/>
      <c r="AF10" s="3"/>
      <c r="AG10" s="3"/>
      <c r="AH10" s="3"/>
      <c r="AI10" s="3"/>
      <c r="AJ10" s="3"/>
      <c r="AK10" s="3"/>
    </row>
    <row r="11" spans="1:37" ht="25.5" customHeight="1" x14ac:dyDescent="0.25">
      <c r="A11" s="5" t="s">
        <v>7</v>
      </c>
      <c r="B11" s="24">
        <v>4</v>
      </c>
      <c r="C11" s="14">
        <v>8</v>
      </c>
      <c r="D11" s="20">
        <v>5</v>
      </c>
      <c r="E11" s="20">
        <v>5</v>
      </c>
      <c r="F11" s="26">
        <v>3</v>
      </c>
      <c r="G11" s="8">
        <v>5</v>
      </c>
      <c r="H11" s="3">
        <v>7</v>
      </c>
      <c r="I11" s="3">
        <v>2</v>
      </c>
      <c r="J11" s="4">
        <v>4</v>
      </c>
      <c r="K11" s="3">
        <v>2</v>
      </c>
      <c r="L11" s="3">
        <v>9</v>
      </c>
      <c r="M11" s="10">
        <v>1</v>
      </c>
      <c r="N11" s="37">
        <v>3</v>
      </c>
      <c r="O11" s="3">
        <v>2</v>
      </c>
      <c r="P11" s="3">
        <v>7</v>
      </c>
      <c r="Q11" s="7">
        <v>1</v>
      </c>
      <c r="R11" s="3">
        <v>9</v>
      </c>
      <c r="S11" s="3">
        <v>9</v>
      </c>
      <c r="T11" s="3">
        <v>7</v>
      </c>
      <c r="U11" s="3">
        <v>4</v>
      </c>
      <c r="V11" s="3">
        <v>20</v>
      </c>
      <c r="W11" s="3">
        <v>16</v>
      </c>
      <c r="X11" s="3">
        <v>17</v>
      </c>
      <c r="Y11" s="4">
        <v>7</v>
      </c>
      <c r="Z11" s="3">
        <v>8</v>
      </c>
      <c r="AA11" s="3">
        <v>12</v>
      </c>
      <c r="AB11" s="3">
        <v>5</v>
      </c>
      <c r="AC11" s="3">
        <v>11</v>
      </c>
      <c r="AD11" s="29">
        <v>6</v>
      </c>
      <c r="AE11" s="3"/>
      <c r="AF11" s="3"/>
      <c r="AG11" s="3"/>
      <c r="AH11" s="3"/>
      <c r="AI11" s="3"/>
      <c r="AJ11" s="3"/>
      <c r="AK11" s="3"/>
    </row>
    <row r="12" spans="1:37" ht="27" customHeight="1" x14ac:dyDescent="0.25">
      <c r="A12" s="2" t="s">
        <v>8</v>
      </c>
      <c r="B12" s="24">
        <v>23</v>
      </c>
      <c r="C12" s="14">
        <v>23</v>
      </c>
      <c r="D12" s="19">
        <v>5</v>
      </c>
      <c r="E12" s="15">
        <v>37</v>
      </c>
      <c r="F12" s="26">
        <v>10</v>
      </c>
      <c r="G12" s="30">
        <v>6</v>
      </c>
      <c r="H12" s="3">
        <v>38</v>
      </c>
      <c r="I12" s="3">
        <v>63</v>
      </c>
      <c r="J12" s="4">
        <v>35</v>
      </c>
      <c r="K12" s="3">
        <v>9</v>
      </c>
      <c r="L12" s="3">
        <v>16</v>
      </c>
      <c r="M12" s="10">
        <v>4</v>
      </c>
      <c r="N12" s="37">
        <v>13</v>
      </c>
      <c r="O12" s="3">
        <v>6</v>
      </c>
      <c r="P12" s="3">
        <v>8</v>
      </c>
      <c r="Q12" s="7">
        <v>8</v>
      </c>
      <c r="R12" s="3">
        <v>14</v>
      </c>
      <c r="S12" s="38">
        <v>12</v>
      </c>
      <c r="T12" s="3">
        <v>6</v>
      </c>
      <c r="U12" s="3">
        <v>5</v>
      </c>
      <c r="V12" s="3">
        <v>8</v>
      </c>
      <c r="W12" s="3">
        <v>13</v>
      </c>
      <c r="X12" s="3">
        <v>12</v>
      </c>
      <c r="Y12" s="4">
        <v>9</v>
      </c>
      <c r="Z12" s="3">
        <v>14</v>
      </c>
      <c r="AA12" s="3">
        <v>13</v>
      </c>
      <c r="AB12" s="51">
        <v>12</v>
      </c>
      <c r="AC12" s="51">
        <v>13</v>
      </c>
      <c r="AD12" s="29">
        <v>13</v>
      </c>
      <c r="AE12" s="3"/>
      <c r="AF12" s="3"/>
      <c r="AG12" s="3"/>
      <c r="AH12" s="3"/>
      <c r="AI12" s="3"/>
      <c r="AJ12" s="3"/>
      <c r="AK12" s="3"/>
    </row>
    <row r="13" spans="1:37" ht="27" customHeight="1" x14ac:dyDescent="0.25">
      <c r="A13" s="5" t="s">
        <v>9</v>
      </c>
      <c r="B13" s="24">
        <v>4</v>
      </c>
      <c r="C13" s="14">
        <v>8</v>
      </c>
      <c r="D13" s="19">
        <v>2</v>
      </c>
      <c r="E13" s="15">
        <v>2</v>
      </c>
      <c r="F13" s="26">
        <v>3</v>
      </c>
      <c r="G13" s="3">
        <v>2</v>
      </c>
      <c r="H13" s="3">
        <v>2</v>
      </c>
      <c r="I13" s="3">
        <v>1</v>
      </c>
      <c r="J13" s="4">
        <v>2</v>
      </c>
      <c r="K13" s="3">
        <v>2</v>
      </c>
      <c r="L13" s="3">
        <v>3</v>
      </c>
      <c r="M13" s="10">
        <v>1</v>
      </c>
      <c r="N13" s="37">
        <v>2</v>
      </c>
      <c r="O13" s="3">
        <v>3</v>
      </c>
      <c r="P13" s="3">
        <v>5</v>
      </c>
      <c r="Q13" s="7">
        <v>1</v>
      </c>
      <c r="R13" s="3">
        <v>3</v>
      </c>
      <c r="S13" s="38">
        <v>2</v>
      </c>
      <c r="T13" s="3">
        <v>1</v>
      </c>
      <c r="U13" s="3">
        <v>1</v>
      </c>
      <c r="V13" s="3">
        <v>1</v>
      </c>
      <c r="W13" s="3">
        <v>1</v>
      </c>
      <c r="X13" s="3">
        <v>3</v>
      </c>
      <c r="Y13" s="4">
        <v>2</v>
      </c>
      <c r="Z13" s="3">
        <v>3</v>
      </c>
      <c r="AA13" s="3">
        <v>2</v>
      </c>
      <c r="AB13" s="3">
        <v>3</v>
      </c>
      <c r="AC13" s="3">
        <v>7</v>
      </c>
      <c r="AD13" s="26">
        <v>5</v>
      </c>
      <c r="AE13" s="3"/>
      <c r="AF13" s="3"/>
      <c r="AG13" s="3"/>
      <c r="AH13" s="3"/>
      <c r="AI13" s="3"/>
      <c r="AJ13" s="3"/>
      <c r="AK13" s="3"/>
    </row>
    <row r="14" spans="1:37" s="55" customFormat="1" ht="30" customHeight="1" x14ac:dyDescent="0.25">
      <c r="A14" s="48" t="s">
        <v>24</v>
      </c>
      <c r="B14" s="18">
        <v>140</v>
      </c>
      <c r="C14" s="18">
        <v>390</v>
      </c>
      <c r="D14" s="18">
        <v>300</v>
      </c>
      <c r="E14" s="49">
        <v>1000</v>
      </c>
      <c r="F14" s="29">
        <v>581</v>
      </c>
      <c r="G14" s="51">
        <v>218</v>
      </c>
      <c r="H14" s="50">
        <v>500</v>
      </c>
      <c r="I14" s="52">
        <v>969</v>
      </c>
      <c r="J14" s="9">
        <v>600</v>
      </c>
      <c r="K14" s="10">
        <v>400</v>
      </c>
      <c r="L14" s="50">
        <v>175</v>
      </c>
      <c r="M14" s="10">
        <v>100</v>
      </c>
      <c r="N14" s="37">
        <v>83</v>
      </c>
      <c r="O14" s="51">
        <v>70</v>
      </c>
      <c r="P14" s="51">
        <v>180</v>
      </c>
      <c r="Q14" s="50">
        <v>25</v>
      </c>
      <c r="R14" s="51">
        <v>900</v>
      </c>
      <c r="S14" s="54">
        <v>540</v>
      </c>
      <c r="T14" s="51">
        <v>1450</v>
      </c>
      <c r="U14" s="51">
        <v>219</v>
      </c>
      <c r="V14" s="51">
        <v>277</v>
      </c>
      <c r="W14" s="51">
        <v>2618</v>
      </c>
      <c r="X14" s="29">
        <v>2026</v>
      </c>
      <c r="Y14" s="53">
        <v>320</v>
      </c>
      <c r="Z14" s="51">
        <v>320</v>
      </c>
      <c r="AA14" s="51">
        <v>1230</v>
      </c>
      <c r="AB14" s="51">
        <v>2379</v>
      </c>
      <c r="AC14" s="51">
        <v>700</v>
      </c>
      <c r="AD14" s="29">
        <v>850</v>
      </c>
      <c r="AE14" s="51"/>
      <c r="AF14" s="51"/>
      <c r="AG14" s="51"/>
      <c r="AH14" s="51"/>
      <c r="AI14" s="51"/>
      <c r="AJ14" s="51"/>
      <c r="AK14" s="51"/>
    </row>
    <row r="15" spans="1:37" ht="29.25" customHeight="1" x14ac:dyDescent="0.25">
      <c r="A15" s="5" t="s">
        <v>10</v>
      </c>
      <c r="B15" s="18">
        <v>0</v>
      </c>
      <c r="C15" s="18">
        <v>140</v>
      </c>
      <c r="D15" s="19">
        <v>400</v>
      </c>
      <c r="E15" s="15">
        <v>250</v>
      </c>
      <c r="F15" s="26">
        <v>130</v>
      </c>
      <c r="G15" s="3">
        <v>0</v>
      </c>
      <c r="H15" s="3">
        <v>100</v>
      </c>
      <c r="I15" s="6">
        <v>200</v>
      </c>
      <c r="J15" s="4">
        <v>0</v>
      </c>
      <c r="K15" s="3">
        <v>0</v>
      </c>
      <c r="L15" s="3">
        <v>0</v>
      </c>
      <c r="M15" s="10">
        <v>100</v>
      </c>
      <c r="N15" s="37">
        <v>250</v>
      </c>
      <c r="O15" s="3">
        <v>100</v>
      </c>
      <c r="P15" s="3">
        <v>0</v>
      </c>
      <c r="Q15" s="7">
        <v>0</v>
      </c>
      <c r="R15" s="3">
        <v>200</v>
      </c>
      <c r="S15" s="38">
        <v>0</v>
      </c>
      <c r="T15" s="3">
        <v>0</v>
      </c>
      <c r="U15" s="3">
        <v>65</v>
      </c>
      <c r="V15" s="3">
        <v>0</v>
      </c>
      <c r="W15" s="3">
        <v>90</v>
      </c>
      <c r="X15" s="3">
        <v>80</v>
      </c>
      <c r="Y15" s="4">
        <v>340</v>
      </c>
      <c r="Z15" s="3">
        <v>100</v>
      </c>
      <c r="AA15" s="3">
        <v>1064</v>
      </c>
      <c r="AB15" s="3">
        <v>110</v>
      </c>
      <c r="AC15" s="3">
        <v>100</v>
      </c>
      <c r="AD15" s="26">
        <v>0</v>
      </c>
      <c r="AE15" s="3"/>
      <c r="AF15" s="3"/>
      <c r="AG15" s="3"/>
      <c r="AH15" s="3"/>
      <c r="AI15" s="3"/>
      <c r="AJ15" s="3"/>
      <c r="AK15" s="3"/>
    </row>
    <row r="16" spans="1:37" ht="23.25" customHeight="1" x14ac:dyDescent="0.25">
      <c r="A16" s="2" t="s">
        <v>11</v>
      </c>
      <c r="B16" s="18">
        <v>31840</v>
      </c>
      <c r="C16" s="18">
        <f>+B16/3</f>
        <v>10613.333333333334</v>
      </c>
      <c r="D16" s="18">
        <f>+C16/2</f>
        <v>5306.666666666667</v>
      </c>
      <c r="E16" s="21">
        <f>+D16/8*5</f>
        <v>3316.666666666667</v>
      </c>
      <c r="F16" s="26">
        <v>2500</v>
      </c>
      <c r="G16" s="7">
        <v>3900</v>
      </c>
      <c r="H16" s="7">
        <v>20500</v>
      </c>
      <c r="I16" s="7">
        <v>22493.75</v>
      </c>
      <c r="J16" s="11">
        <v>26490</v>
      </c>
      <c r="K16" s="7">
        <v>15000</v>
      </c>
      <c r="L16" s="7">
        <v>2820</v>
      </c>
      <c r="M16" s="10">
        <v>11655</v>
      </c>
      <c r="N16" s="37">
        <v>13460</v>
      </c>
      <c r="O16" s="37">
        <v>10220</v>
      </c>
      <c r="P16" s="7">
        <v>12277</v>
      </c>
      <c r="Q16" s="7">
        <v>8795</v>
      </c>
      <c r="R16" s="29">
        <v>15590</v>
      </c>
      <c r="S16" s="38">
        <v>17800</v>
      </c>
      <c r="T16" s="26">
        <v>28660</v>
      </c>
      <c r="U16" s="26">
        <v>18430</v>
      </c>
      <c r="V16" s="26">
        <v>9675</v>
      </c>
      <c r="W16" s="26">
        <v>38020</v>
      </c>
      <c r="X16" s="29">
        <v>10480</v>
      </c>
      <c r="Y16" s="45">
        <v>1095</v>
      </c>
      <c r="Z16" s="3">
        <v>9479</v>
      </c>
      <c r="AA16" s="3">
        <v>10220</v>
      </c>
      <c r="AB16" s="3">
        <v>9974</v>
      </c>
      <c r="AC16" s="3">
        <v>9370</v>
      </c>
      <c r="AD16" s="26">
        <v>11460</v>
      </c>
      <c r="AE16" s="3"/>
      <c r="AF16" s="3"/>
      <c r="AG16" s="3"/>
      <c r="AH16" s="3"/>
      <c r="AI16" s="3"/>
      <c r="AJ16" s="3"/>
      <c r="AK16" s="3"/>
    </row>
    <row r="17" spans="1:37" ht="26.25" customHeight="1" x14ac:dyDescent="0.25">
      <c r="A17" s="5" t="s">
        <v>12</v>
      </c>
      <c r="B17" s="18">
        <v>1081</v>
      </c>
      <c r="C17" s="14">
        <v>2835</v>
      </c>
      <c r="D17" s="20">
        <v>3392.3999999999996</v>
      </c>
      <c r="E17" s="22">
        <v>6199.5</v>
      </c>
      <c r="F17" s="29">
        <v>1100</v>
      </c>
      <c r="G17" s="7">
        <v>0</v>
      </c>
      <c r="H17" s="7">
        <v>0</v>
      </c>
      <c r="I17" s="6">
        <v>0</v>
      </c>
      <c r="J17" s="11">
        <v>25000</v>
      </c>
      <c r="K17" s="7">
        <v>0</v>
      </c>
      <c r="L17" s="7">
        <v>0</v>
      </c>
      <c r="M17" s="10">
        <v>0</v>
      </c>
      <c r="N17" s="37">
        <v>5724.73</v>
      </c>
      <c r="O17" s="37">
        <v>6591</v>
      </c>
      <c r="P17" s="37">
        <v>1392</v>
      </c>
      <c r="Q17" s="26">
        <v>2752.2</v>
      </c>
      <c r="R17" s="29">
        <v>11052</v>
      </c>
      <c r="S17" s="38">
        <v>5840.9</v>
      </c>
      <c r="T17" s="26">
        <v>4158</v>
      </c>
      <c r="U17" s="29">
        <v>4332</v>
      </c>
      <c r="V17" s="43">
        <v>3230.5</v>
      </c>
      <c r="W17" s="44">
        <v>6511.24</v>
      </c>
      <c r="X17" s="29">
        <v>10307</v>
      </c>
      <c r="Y17" s="46">
        <f>26723.6+2320+5340+4620+2740-3635</f>
        <v>38108.6</v>
      </c>
      <c r="Z17" s="3">
        <v>0</v>
      </c>
      <c r="AA17" s="3">
        <v>0</v>
      </c>
      <c r="AB17" s="3">
        <v>0</v>
      </c>
      <c r="AC17" s="3">
        <v>0</v>
      </c>
      <c r="AD17" s="26">
        <v>0</v>
      </c>
      <c r="AE17" s="3"/>
      <c r="AF17" s="3"/>
      <c r="AG17" s="3"/>
      <c r="AH17" s="3"/>
      <c r="AI17" s="3"/>
      <c r="AJ17" s="3"/>
      <c r="AK17" s="3"/>
    </row>
    <row r="18" spans="1:37" ht="25.5" customHeight="1" x14ac:dyDescent="0.25">
      <c r="A18" s="2" t="s">
        <v>13</v>
      </c>
      <c r="B18" s="18">
        <v>85</v>
      </c>
      <c r="C18" s="14">
        <v>85</v>
      </c>
      <c r="D18" s="14">
        <v>75</v>
      </c>
      <c r="E18" s="15">
        <v>105</v>
      </c>
      <c r="F18" s="26">
        <v>110</v>
      </c>
      <c r="G18" s="3">
        <v>109</v>
      </c>
      <c r="H18" s="3">
        <v>105</v>
      </c>
      <c r="I18" s="3">
        <v>73</v>
      </c>
      <c r="J18" s="4">
        <v>98.4</v>
      </c>
      <c r="K18" s="3">
        <v>88.43</v>
      </c>
      <c r="L18" s="3">
        <v>55.2</v>
      </c>
      <c r="M18" s="10">
        <v>64</v>
      </c>
      <c r="N18" s="37">
        <v>91</v>
      </c>
      <c r="O18" s="3">
        <v>127</v>
      </c>
      <c r="P18" s="3">
        <v>51.55</v>
      </c>
      <c r="Q18" s="7">
        <v>66.239999999999995</v>
      </c>
      <c r="R18" s="3">
        <v>65.400000000000006</v>
      </c>
      <c r="S18" s="38">
        <v>73.305999999999997</v>
      </c>
      <c r="T18" s="3">
        <v>67.8</v>
      </c>
      <c r="U18" s="3">
        <v>55.5</v>
      </c>
      <c r="V18" s="3">
        <v>68.2</v>
      </c>
      <c r="W18" s="3">
        <v>68.5</v>
      </c>
      <c r="X18" s="3">
        <v>53.7</v>
      </c>
      <c r="Y18" s="4">
        <v>50.15</v>
      </c>
      <c r="Z18" s="3">
        <v>66.748999999999995</v>
      </c>
      <c r="AA18" s="3">
        <v>67.59</v>
      </c>
      <c r="AB18" s="3">
        <v>51.55</v>
      </c>
      <c r="AC18" s="3">
        <v>41.667000000000002</v>
      </c>
      <c r="AD18" s="26">
        <v>58</v>
      </c>
      <c r="AE18" s="3"/>
      <c r="AF18" s="3"/>
      <c r="AG18" s="3"/>
      <c r="AH18" s="3"/>
      <c r="AI18" s="3"/>
      <c r="AJ18" s="3"/>
      <c r="AK18" s="3"/>
    </row>
    <row r="19" spans="1:37" ht="24.75" customHeight="1" x14ac:dyDescent="0.25">
      <c r="A19" s="5" t="s">
        <v>14</v>
      </c>
      <c r="B19" s="20">
        <v>21</v>
      </c>
      <c r="C19" s="14">
        <v>4</v>
      </c>
      <c r="D19" s="14">
        <v>8</v>
      </c>
      <c r="E19" s="15">
        <v>1</v>
      </c>
      <c r="F19" s="26">
        <v>0</v>
      </c>
      <c r="G19" s="3">
        <v>0</v>
      </c>
      <c r="H19" s="3">
        <v>0</v>
      </c>
      <c r="I19" s="6">
        <v>0</v>
      </c>
      <c r="J19" s="4">
        <v>0</v>
      </c>
      <c r="K19" s="3">
        <v>0</v>
      </c>
      <c r="L19" s="3">
        <v>0</v>
      </c>
      <c r="M19" s="10">
        <v>4</v>
      </c>
      <c r="N19" s="37">
        <v>0</v>
      </c>
      <c r="O19" s="3">
        <v>2</v>
      </c>
      <c r="P19" s="3">
        <v>1</v>
      </c>
      <c r="Q19" s="7">
        <v>0</v>
      </c>
      <c r="R19" s="3">
        <v>3</v>
      </c>
      <c r="S19" s="38">
        <v>6</v>
      </c>
      <c r="T19" s="3">
        <v>0</v>
      </c>
      <c r="U19" s="3">
        <v>2</v>
      </c>
      <c r="V19" s="3">
        <v>0</v>
      </c>
      <c r="W19" s="3">
        <v>2</v>
      </c>
      <c r="X19" s="3">
        <v>2</v>
      </c>
      <c r="Y19" s="4">
        <v>3</v>
      </c>
      <c r="Z19" s="3">
        <v>1</v>
      </c>
      <c r="AA19" s="3">
        <v>1</v>
      </c>
      <c r="AB19" s="3">
        <v>1</v>
      </c>
      <c r="AC19" s="3">
        <v>0</v>
      </c>
      <c r="AD19" s="26">
        <v>0</v>
      </c>
      <c r="AE19" s="3"/>
      <c r="AF19" s="3"/>
      <c r="AG19" s="3"/>
      <c r="AH19" s="3"/>
      <c r="AI19" s="3"/>
      <c r="AJ19" s="3"/>
      <c r="AK19" s="3"/>
    </row>
    <row r="20" spans="1:37" ht="25.5" customHeight="1" x14ac:dyDescent="0.25">
      <c r="A20" s="2" t="s">
        <v>15</v>
      </c>
      <c r="B20" s="18">
        <f>SUM(25+8)</f>
        <v>33</v>
      </c>
      <c r="C20" s="14">
        <v>37</v>
      </c>
      <c r="D20" s="14">
        <v>35</v>
      </c>
      <c r="E20" s="15">
        <v>35</v>
      </c>
      <c r="F20" s="26">
        <v>37</v>
      </c>
      <c r="G20" s="3">
        <v>30</v>
      </c>
      <c r="H20" s="3">
        <f>28+16</f>
        <v>44</v>
      </c>
      <c r="I20" s="3">
        <v>39</v>
      </c>
      <c r="J20" s="4">
        <v>37</v>
      </c>
      <c r="K20" s="3">
        <v>43</v>
      </c>
      <c r="L20" s="3">
        <v>34</v>
      </c>
      <c r="M20" s="10">
        <v>29</v>
      </c>
      <c r="N20" s="37">
        <v>47</v>
      </c>
      <c r="O20" s="3">
        <v>44</v>
      </c>
      <c r="P20" s="3">
        <v>45</v>
      </c>
      <c r="Q20" s="7">
        <v>35</v>
      </c>
      <c r="R20" s="3">
        <v>47</v>
      </c>
      <c r="S20" s="38">
        <v>53</v>
      </c>
      <c r="T20" s="3">
        <v>44</v>
      </c>
      <c r="U20" s="3">
        <v>49</v>
      </c>
      <c r="V20" s="3">
        <v>36</v>
      </c>
      <c r="W20" s="3">
        <v>43</v>
      </c>
      <c r="X20" s="3">
        <v>39</v>
      </c>
      <c r="Y20" s="4">
        <v>34</v>
      </c>
      <c r="Z20" s="3">
        <v>49</v>
      </c>
      <c r="AA20" s="3">
        <v>53</v>
      </c>
      <c r="AB20" s="3">
        <v>46</v>
      </c>
      <c r="AC20" s="3">
        <v>55</v>
      </c>
      <c r="AD20" s="26">
        <v>49</v>
      </c>
      <c r="AE20" s="3"/>
      <c r="AF20" s="3"/>
      <c r="AG20" s="3"/>
      <c r="AH20" s="3"/>
      <c r="AI20" s="3"/>
      <c r="AJ20" s="3"/>
      <c r="AK20" s="3"/>
    </row>
    <row r="21" spans="1:37" ht="26.25" customHeight="1" x14ac:dyDescent="0.25">
      <c r="A21" s="5" t="s">
        <v>16</v>
      </c>
      <c r="B21" s="18">
        <v>36</v>
      </c>
      <c r="C21" s="14">
        <v>32</v>
      </c>
      <c r="D21" s="14">
        <v>32</v>
      </c>
      <c r="E21" s="15">
        <v>27</v>
      </c>
      <c r="F21" s="26">
        <v>25</v>
      </c>
      <c r="G21" s="3">
        <v>31</v>
      </c>
      <c r="H21" s="3">
        <f>23+7</f>
        <v>30</v>
      </c>
      <c r="I21" s="3">
        <v>21</v>
      </c>
      <c r="J21" s="4">
        <v>22</v>
      </c>
      <c r="K21" s="3">
        <v>30</v>
      </c>
      <c r="L21" s="3">
        <v>22</v>
      </c>
      <c r="M21" s="10">
        <v>23</v>
      </c>
      <c r="N21" s="37">
        <v>25</v>
      </c>
      <c r="O21" s="3">
        <v>36</v>
      </c>
      <c r="P21" s="3">
        <v>35</v>
      </c>
      <c r="Q21" s="7">
        <v>54</v>
      </c>
      <c r="R21" s="3">
        <v>34</v>
      </c>
      <c r="S21" s="38">
        <v>26</v>
      </c>
      <c r="T21" s="3">
        <v>35</v>
      </c>
      <c r="U21" s="3">
        <v>29</v>
      </c>
      <c r="V21" s="3">
        <v>31</v>
      </c>
      <c r="W21" s="3">
        <v>37</v>
      </c>
      <c r="X21" s="3">
        <v>32</v>
      </c>
      <c r="Y21" s="4">
        <v>32</v>
      </c>
      <c r="Z21" s="3">
        <v>33</v>
      </c>
      <c r="AA21" s="3">
        <v>32</v>
      </c>
      <c r="AB21" s="3">
        <v>33</v>
      </c>
      <c r="AC21" s="3">
        <v>31</v>
      </c>
      <c r="AD21" s="26">
        <v>38</v>
      </c>
      <c r="AE21" s="3"/>
      <c r="AF21" s="3"/>
      <c r="AG21" s="3"/>
      <c r="AH21" s="3"/>
      <c r="AI21" s="3"/>
      <c r="AJ21" s="3"/>
      <c r="AK21" s="3"/>
    </row>
    <row r="22" spans="1:37" ht="28.5" customHeight="1" x14ac:dyDescent="0.25">
      <c r="A22" s="2" t="s">
        <v>26</v>
      </c>
      <c r="B22" s="18">
        <f>143+95</f>
        <v>238</v>
      </c>
      <c r="C22" s="14">
        <f>196+95</f>
        <v>291</v>
      </c>
      <c r="D22" s="14">
        <f>196+95</f>
        <v>291</v>
      </c>
      <c r="E22" s="14">
        <f>196+95</f>
        <v>291</v>
      </c>
      <c r="F22" s="26">
        <v>291</v>
      </c>
      <c r="G22" s="26">
        <v>291</v>
      </c>
      <c r="H22" s="3">
        <v>291</v>
      </c>
      <c r="I22" s="3">
        <v>291</v>
      </c>
      <c r="J22" s="4">
        <f>128+114</f>
        <v>242</v>
      </c>
      <c r="K22" s="3">
        <f>72+24+30</f>
        <v>126</v>
      </c>
      <c r="L22" s="3">
        <v>126</v>
      </c>
      <c r="M22" s="3">
        <v>126</v>
      </c>
      <c r="N22" s="37">
        <v>95</v>
      </c>
      <c r="O22" s="3">
        <f>103+20</f>
        <v>123</v>
      </c>
      <c r="P22" s="3">
        <f>103+20</f>
        <v>123</v>
      </c>
      <c r="Q22" s="7">
        <v>134</v>
      </c>
      <c r="R22" s="7">
        <v>134</v>
      </c>
      <c r="S22" s="7">
        <v>134</v>
      </c>
      <c r="T22" s="3">
        <v>126</v>
      </c>
      <c r="U22" s="3">
        <v>126</v>
      </c>
      <c r="V22" s="3">
        <v>125</v>
      </c>
      <c r="W22" s="3">
        <v>125</v>
      </c>
      <c r="X22" s="3">
        <v>125</v>
      </c>
      <c r="Y22" s="3">
        <v>125</v>
      </c>
      <c r="Z22" s="3">
        <v>124</v>
      </c>
      <c r="AA22" s="3">
        <v>124</v>
      </c>
      <c r="AB22" s="3">
        <v>124</v>
      </c>
      <c r="AC22" s="3">
        <v>126</v>
      </c>
      <c r="AD22" s="26">
        <v>127</v>
      </c>
      <c r="AE22" s="3"/>
      <c r="AF22" s="3"/>
      <c r="AG22" s="3"/>
      <c r="AH22" s="3"/>
      <c r="AI22" s="3"/>
      <c r="AJ22" s="3"/>
      <c r="AK22" s="3"/>
    </row>
    <row r="23" spans="1:37" s="55" customFormat="1" ht="25.5" customHeight="1" x14ac:dyDescent="0.25">
      <c r="A23" s="48" t="s">
        <v>25</v>
      </c>
      <c r="B23" s="18">
        <v>6594</v>
      </c>
      <c r="C23" s="18">
        <v>4610</v>
      </c>
      <c r="D23" s="18">
        <v>1700</v>
      </c>
      <c r="E23" s="56">
        <v>500</v>
      </c>
      <c r="F23" s="29">
        <v>473</v>
      </c>
      <c r="G23" s="50">
        <v>278</v>
      </c>
      <c r="H23" s="50">
        <v>300</v>
      </c>
      <c r="I23" s="57">
        <v>525</v>
      </c>
      <c r="J23" s="58">
        <v>7663</v>
      </c>
      <c r="K23" s="50">
        <v>4180</v>
      </c>
      <c r="L23" s="50">
        <v>665</v>
      </c>
      <c r="M23" s="10">
        <v>2300</v>
      </c>
      <c r="N23" s="37">
        <v>6030</v>
      </c>
      <c r="O23" s="51">
        <v>158</v>
      </c>
      <c r="P23" s="51">
        <v>4060</v>
      </c>
      <c r="Q23" s="41">
        <v>415</v>
      </c>
      <c r="R23" s="51">
        <v>4500</v>
      </c>
      <c r="S23" s="54">
        <v>900</v>
      </c>
      <c r="T23" s="29">
        <v>1718</v>
      </c>
      <c r="U23" s="51">
        <v>925</v>
      </c>
      <c r="V23" s="51">
        <f>1027+90</f>
        <v>1117</v>
      </c>
      <c r="W23" s="51">
        <v>3534</v>
      </c>
      <c r="X23" s="29">
        <v>2693</v>
      </c>
      <c r="Y23" s="45">
        <v>1140</v>
      </c>
      <c r="Z23" s="29">
        <v>1123</v>
      </c>
      <c r="AA23" s="51">
        <v>1872</v>
      </c>
      <c r="AB23" s="51">
        <v>1250</v>
      </c>
      <c r="AC23" s="51">
        <v>20</v>
      </c>
      <c r="AD23" s="29">
        <v>3297</v>
      </c>
      <c r="AE23" s="51"/>
      <c r="AF23" s="51"/>
      <c r="AG23" s="51"/>
      <c r="AH23" s="51"/>
      <c r="AI23" s="51"/>
      <c r="AJ23" s="51"/>
      <c r="AK23" s="51"/>
    </row>
    <row r="25" spans="1:37" x14ac:dyDescent="0.25">
      <c r="L25" s="12"/>
    </row>
    <row r="28" spans="1:37" x14ac:dyDescent="0.25">
      <c r="L28" s="27"/>
    </row>
    <row r="29" spans="1:37" x14ac:dyDescent="0.25">
      <c r="L29" s="27"/>
    </row>
    <row r="30" spans="1:37" x14ac:dyDescent="0.25">
      <c r="L30" s="28"/>
    </row>
    <row r="32" spans="1:37" x14ac:dyDescent="0.25">
      <c r="L32" s="28"/>
    </row>
  </sheetData>
  <autoFilter ref="A3:AK23" xr:uid="{00000000-0001-0000-0000-000000000000}"/>
  <mergeCells count="1">
    <mergeCell ref="A1:Y1"/>
  </mergeCells>
  <pageMargins left="0.70866141732283461" right="0.70866141732283461" top="0.74803149606299213" bottom="0.74803149606299213" header="0.31496062992125984" footer="0.31496062992125984"/>
  <pageSetup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workbookViewId="0">
      <selection activeCell="D8" sqref="D8"/>
    </sheetView>
  </sheetViews>
  <sheetFormatPr baseColWidth="10" defaultRowHeight="15" x14ac:dyDescent="0.25"/>
  <sheetData>
    <row r="2" spans="3:4" x14ac:dyDescent="0.25">
      <c r="D2" t="s">
        <v>19</v>
      </c>
    </row>
    <row r="3" spans="3:4" ht="16.5" x14ac:dyDescent="0.25">
      <c r="C3" s="35">
        <v>45677</v>
      </c>
      <c r="D3" s="34" t="s">
        <v>18</v>
      </c>
    </row>
    <row r="4" spans="3:4" ht="16.5" x14ac:dyDescent="0.25">
      <c r="C4" s="35">
        <v>45684</v>
      </c>
      <c r="D4" s="34" t="s">
        <v>20</v>
      </c>
    </row>
    <row r="5" spans="3:4" ht="16.5" x14ac:dyDescent="0.25">
      <c r="C5" s="35">
        <v>45670</v>
      </c>
      <c r="D5" s="34" t="s">
        <v>21</v>
      </c>
    </row>
    <row r="6" spans="3:4" x14ac:dyDescent="0.25">
      <c r="C6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ZAPOPAN</dc:creator>
  <cp:lastModifiedBy>ASISTENTE DE DIRECCOIN DE UNIDADES</cp:lastModifiedBy>
  <cp:lastPrinted>2024-02-06T15:56:54Z</cp:lastPrinted>
  <dcterms:created xsi:type="dcterms:W3CDTF">2024-02-01T18:17:32Z</dcterms:created>
  <dcterms:modified xsi:type="dcterms:W3CDTF">2026-06-05T23:47:51Z</dcterms:modified>
</cp:coreProperties>
</file>