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42497198-D4A6-4239-99F4-1B9F60309501}" xr6:coauthVersionLast="47" xr6:coauthVersionMax="47" xr10:uidLastSave="{00000000-0000-0000-0000-000000000000}"/>
  <bookViews>
    <workbookView xWindow="14400" yWindow="0" windowWidth="14400" windowHeight="15600" firstSheet="4" activeTab="7" xr2:uid="{4559550E-892C-41AD-BD92-C6B69FF79898}"/>
  </bookViews>
  <sheets>
    <sheet name="ENERO" sheetId="1" r:id="rId1"/>
    <sheet name="FEBRERO" sheetId="2" r:id="rId2"/>
    <sheet name="MARZO" sheetId="3" r:id="rId3"/>
    <sheet name="ABRIL" sheetId="4" r:id="rId4"/>
    <sheet name="MAYO" sheetId="6" r:id="rId5"/>
    <sheet name="JUNIO" sheetId="5" r:id="rId6"/>
    <sheet name="JULIO" sheetId="7" r:id="rId7"/>
    <sheet name="SEPTIEMBRE" sheetId="8" r:id="rId8"/>
  </sheets>
  <definedNames>
    <definedName name="_xlnm._FilterDatabase" localSheetId="3" hidden="1">ABRIL!$A$1:$AA$79</definedName>
    <definedName name="_xlnm._FilterDatabase" localSheetId="0" hidden="1">ENERO!$A$1:$Z$75</definedName>
    <definedName name="_xlnm._FilterDatabase" localSheetId="1" hidden="1">FEBRERO!$A$1:$Z$72</definedName>
    <definedName name="_xlnm._FilterDatabase" localSheetId="6" hidden="1">JULIO!$B$1:$Y$84</definedName>
    <definedName name="_xlnm._FilterDatabase" localSheetId="5" hidden="1">JUNIO!$A$1:$Y$85</definedName>
    <definedName name="_xlnm._FilterDatabase" localSheetId="2" hidden="1">MARZO!$A$2:$AD$79</definedName>
    <definedName name="_xlnm._FilterDatabase" localSheetId="4" hidden="1">MAYO!$A$2:$Z$85</definedName>
    <definedName name="_xlnm._FilterDatabase" localSheetId="7" hidden="1">SEPTIEMBRE!$B$1:$U$78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8" l="1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D75" i="8"/>
  <c r="G75" i="8"/>
  <c r="H75" i="8"/>
  <c r="I75" i="8"/>
  <c r="J75" i="8"/>
  <c r="K75" i="8"/>
  <c r="K77" i="8" s="1"/>
  <c r="L75" i="8"/>
  <c r="L77" i="8" s="1"/>
  <c r="M75" i="8"/>
  <c r="N75" i="8"/>
  <c r="O75" i="8"/>
  <c r="P75" i="8"/>
  <c r="Q75" i="8"/>
  <c r="Q77" i="8" s="1"/>
  <c r="R75" i="8"/>
  <c r="R77" i="8" s="1"/>
  <c r="S75" i="8"/>
  <c r="T75" i="8"/>
  <c r="U75" i="8"/>
  <c r="G76" i="8"/>
  <c r="H76" i="8"/>
  <c r="I76" i="8"/>
  <c r="A77" i="8"/>
  <c r="D77" i="8"/>
  <c r="E77" i="8"/>
  <c r="F77" i="8"/>
  <c r="G77" i="8"/>
  <c r="H77" i="8"/>
  <c r="I77" i="8"/>
  <c r="J77" i="8"/>
  <c r="M77" i="8"/>
  <c r="N77" i="8"/>
  <c r="O77" i="8"/>
  <c r="P77" i="8"/>
  <c r="S77" i="8"/>
  <c r="T77" i="8"/>
  <c r="U77" i="8"/>
  <c r="H78" i="8"/>
  <c r="G2" i="7" l="1"/>
  <c r="G3" i="7"/>
  <c r="G4" i="7"/>
  <c r="G7" i="7"/>
  <c r="G8" i="7"/>
  <c r="G9" i="7"/>
  <c r="G10" i="7"/>
  <c r="G11" i="7"/>
  <c r="G13" i="7"/>
  <c r="G14" i="7"/>
  <c r="G15" i="7"/>
  <c r="G16" i="7"/>
  <c r="G17" i="7"/>
  <c r="G18" i="7"/>
  <c r="G19" i="7"/>
  <c r="G21" i="7"/>
  <c r="G22" i="7"/>
  <c r="G23" i="7"/>
  <c r="G24" i="7"/>
  <c r="G25" i="7"/>
  <c r="G26" i="7"/>
  <c r="G27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5" i="7"/>
  <c r="G56" i="7"/>
  <c r="G58" i="7"/>
  <c r="G59" i="7"/>
  <c r="G60" i="7"/>
  <c r="G61" i="7"/>
  <c r="G62" i="7"/>
  <c r="G63" i="7"/>
  <c r="G64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D82" i="7"/>
  <c r="E82" i="7"/>
  <c r="F82" i="7"/>
  <c r="G82" i="7"/>
  <c r="H82" i="7"/>
  <c r="I82" i="7"/>
  <c r="J82" i="7"/>
  <c r="K82" i="7"/>
  <c r="L82" i="7"/>
  <c r="M82" i="7"/>
  <c r="N82" i="7"/>
  <c r="N84" i="7" s="1"/>
  <c r="O82" i="7"/>
  <c r="P82" i="7"/>
  <c r="Q82" i="7"/>
  <c r="R82" i="7"/>
  <c r="S82" i="7"/>
  <c r="T82" i="7"/>
  <c r="T84" i="7" s="1"/>
  <c r="U82" i="7"/>
  <c r="V82" i="7"/>
  <c r="W82" i="7"/>
  <c r="X82" i="7"/>
  <c r="Y82" i="7"/>
  <c r="Z82" i="7"/>
  <c r="Z84" i="7" s="1"/>
  <c r="AA82" i="7"/>
  <c r="AB82" i="7"/>
  <c r="AC82" i="7"/>
  <c r="AD82" i="7"/>
  <c r="D83" i="7"/>
  <c r="G83" i="7"/>
  <c r="H83" i="7"/>
  <c r="I83" i="7"/>
  <c r="D84" i="7"/>
  <c r="E84" i="7"/>
  <c r="F84" i="7"/>
  <c r="G84" i="7"/>
  <c r="I84" i="7"/>
  <c r="J84" i="7"/>
  <c r="K84" i="7"/>
  <c r="L84" i="7"/>
  <c r="M84" i="7"/>
  <c r="O84" i="7"/>
  <c r="P84" i="7"/>
  <c r="Q84" i="7"/>
  <c r="R84" i="7"/>
  <c r="S84" i="7"/>
  <c r="U84" i="7"/>
  <c r="V84" i="7"/>
  <c r="W84" i="7"/>
  <c r="X84" i="7"/>
  <c r="Y84" i="7"/>
  <c r="AA84" i="7"/>
  <c r="AB84" i="7"/>
  <c r="AC84" i="7"/>
  <c r="AD84" i="7"/>
  <c r="M94" i="7"/>
  <c r="G3" i="6"/>
  <c r="G5" i="6"/>
  <c r="G6" i="6"/>
  <c r="G8" i="6"/>
  <c r="G9" i="6"/>
  <c r="G11" i="6"/>
  <c r="G78" i="6" s="1"/>
  <c r="G80" i="6" s="1"/>
  <c r="G12" i="6"/>
  <c r="G14" i="6"/>
  <c r="G16" i="6"/>
  <c r="G17" i="6"/>
  <c r="G18" i="6"/>
  <c r="G21" i="6"/>
  <c r="G24" i="6"/>
  <c r="G25" i="6"/>
  <c r="G30" i="6"/>
  <c r="G31" i="6"/>
  <c r="G32" i="6"/>
  <c r="G33" i="6"/>
  <c r="G34" i="6"/>
  <c r="G38" i="6"/>
  <c r="G39" i="6"/>
  <c r="G40" i="6"/>
  <c r="G41" i="6"/>
  <c r="G42" i="6"/>
  <c r="G43" i="6"/>
  <c r="G44" i="6"/>
  <c r="G45" i="6"/>
  <c r="G46" i="6"/>
  <c r="G47" i="6"/>
  <c r="G48" i="6"/>
  <c r="G49" i="6"/>
  <c r="G52" i="6"/>
  <c r="G53" i="6"/>
  <c r="G54" i="6"/>
  <c r="G55" i="6"/>
  <c r="G56" i="6"/>
  <c r="G60" i="6"/>
  <c r="G61" i="6"/>
  <c r="G62" i="6"/>
  <c r="G65" i="6"/>
  <c r="G66" i="6"/>
  <c r="G68" i="6"/>
  <c r="G69" i="6"/>
  <c r="G70" i="6"/>
  <c r="G71" i="6"/>
  <c r="G72" i="6"/>
  <c r="G73" i="6"/>
  <c r="G76" i="6"/>
  <c r="G77" i="6"/>
  <c r="D78" i="6"/>
  <c r="E78" i="6"/>
  <c r="F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B83" i="6" s="1"/>
  <c r="AC83" i="6" s="1"/>
  <c r="G79" i="6"/>
  <c r="I79" i="6"/>
  <c r="I80" i="6" s="1"/>
  <c r="I81" i="6" s="1"/>
  <c r="A80" i="6"/>
  <c r="D80" i="6"/>
  <c r="H80" i="6"/>
  <c r="J80" i="6"/>
  <c r="K80" i="6"/>
  <c r="L80" i="6"/>
  <c r="R81" i="6" s="1"/>
  <c r="M80" i="6"/>
  <c r="N80" i="6"/>
  <c r="O80" i="6"/>
  <c r="P80" i="6"/>
  <c r="Q80" i="6"/>
  <c r="R80" i="6"/>
  <c r="S80" i="6"/>
  <c r="T81" i="6" s="1"/>
  <c r="T80" i="6"/>
  <c r="U80" i="6"/>
  <c r="V80" i="6"/>
  <c r="W80" i="6"/>
  <c r="X80" i="6"/>
  <c r="Y80" i="6"/>
  <c r="Z80" i="6"/>
  <c r="V85" i="6"/>
  <c r="G2" i="5"/>
  <c r="G3" i="5"/>
  <c r="G4" i="5"/>
  <c r="G83" i="5" s="1"/>
  <c r="G85" i="5" s="1"/>
  <c r="G5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H83" i="5"/>
  <c r="H85" i="5" s="1"/>
  <c r="I83" i="5"/>
  <c r="J83" i="5"/>
  <c r="K83" i="5"/>
  <c r="K85" i="5" s="1"/>
  <c r="L83" i="5"/>
  <c r="M83" i="5"/>
  <c r="N83" i="5"/>
  <c r="N85" i="5" s="1"/>
  <c r="O83" i="5"/>
  <c r="P83" i="5"/>
  <c r="Q83" i="5"/>
  <c r="Q85" i="5" s="1"/>
  <c r="R83" i="5"/>
  <c r="S83" i="5"/>
  <c r="T83" i="5"/>
  <c r="T85" i="5" s="1"/>
  <c r="U83" i="5"/>
  <c r="V83" i="5"/>
  <c r="W83" i="5"/>
  <c r="W85" i="5" s="1"/>
  <c r="X83" i="5"/>
  <c r="Y83" i="5"/>
  <c r="Z83" i="5"/>
  <c r="Z85" i="5" s="1"/>
  <c r="AA83" i="5"/>
  <c r="AB83" i="5"/>
  <c r="AC83" i="5"/>
  <c r="AC85" i="5" s="1"/>
  <c r="AD83" i="5"/>
  <c r="G84" i="5"/>
  <c r="I84" i="5"/>
  <c r="I85" i="5" s="1"/>
  <c r="I88" i="5" s="1"/>
  <c r="A85" i="5"/>
  <c r="D85" i="5"/>
  <c r="J85" i="5"/>
  <c r="L85" i="5"/>
  <c r="M85" i="5"/>
  <c r="O85" i="5"/>
  <c r="P85" i="5"/>
  <c r="R85" i="5"/>
  <c r="S85" i="5"/>
  <c r="U85" i="5"/>
  <c r="V85" i="5"/>
  <c r="X85" i="5"/>
  <c r="Y85" i="5"/>
  <c r="AA85" i="5"/>
  <c r="AB85" i="5"/>
  <c r="AD85" i="5"/>
  <c r="AD94" i="5"/>
  <c r="G2" i="4"/>
  <c r="G3" i="4"/>
  <c r="G4" i="4"/>
  <c r="G77" i="4" s="1"/>
  <c r="G79" i="4" s="1"/>
  <c r="G5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50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D77" i="4"/>
  <c r="H77" i="4"/>
  <c r="I77" i="4"/>
  <c r="J77" i="4"/>
  <c r="K77" i="4"/>
  <c r="L77" i="4"/>
  <c r="M77" i="4"/>
  <c r="N77" i="4"/>
  <c r="O77" i="4"/>
  <c r="O79" i="4" s="1"/>
  <c r="P77" i="4"/>
  <c r="Q77" i="4"/>
  <c r="R77" i="4"/>
  <c r="S77" i="4"/>
  <c r="T77" i="4"/>
  <c r="U77" i="4"/>
  <c r="U79" i="4" s="1"/>
  <c r="V77" i="4"/>
  <c r="W77" i="4"/>
  <c r="X77" i="4"/>
  <c r="Y77" i="4"/>
  <c r="Z77" i="4"/>
  <c r="AA77" i="4"/>
  <c r="AA79" i="4" s="1"/>
  <c r="G78" i="4"/>
  <c r="H78" i="4"/>
  <c r="I78" i="4"/>
  <c r="I79" i="4" s="1"/>
  <c r="D79" i="4"/>
  <c r="H79" i="4"/>
  <c r="J79" i="4"/>
  <c r="K79" i="4"/>
  <c r="L79" i="4"/>
  <c r="M79" i="4"/>
  <c r="N79" i="4"/>
  <c r="P79" i="4"/>
  <c r="Q79" i="4"/>
  <c r="R79" i="4"/>
  <c r="S79" i="4"/>
  <c r="T79" i="4"/>
  <c r="V79" i="4"/>
  <c r="W79" i="4"/>
  <c r="X79" i="4"/>
  <c r="Y79" i="4"/>
  <c r="Z79" i="4"/>
  <c r="Z85" i="4" s="1"/>
  <c r="D85" i="4"/>
  <c r="E85" i="4"/>
  <c r="W86" i="7" l="1"/>
  <c r="H84" i="7"/>
  <c r="H87" i="7" s="1"/>
  <c r="AA84" i="4"/>
  <c r="G3" i="3"/>
  <c r="G4" i="3"/>
  <c r="G5" i="3"/>
  <c r="G6" i="3"/>
  <c r="G7" i="3"/>
  <c r="G8" i="3"/>
  <c r="G9" i="3"/>
  <c r="G10" i="3"/>
  <c r="G11" i="3"/>
  <c r="G12" i="3"/>
  <c r="G13" i="3"/>
  <c r="G14" i="3"/>
  <c r="G77" i="3" s="1"/>
  <c r="G79" i="3" s="1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AB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D77" i="3"/>
  <c r="D79" i="3" s="1"/>
  <c r="H77" i="3"/>
  <c r="I77" i="3"/>
  <c r="I79" i="3" s="1"/>
  <c r="J77" i="3"/>
  <c r="K77" i="3"/>
  <c r="L77" i="3"/>
  <c r="L79" i="3" s="1"/>
  <c r="M77" i="3"/>
  <c r="N77" i="3"/>
  <c r="O77" i="3"/>
  <c r="O79" i="3" s="1"/>
  <c r="P77" i="3"/>
  <c r="Q77" i="3"/>
  <c r="R77" i="3"/>
  <c r="R79" i="3" s="1"/>
  <c r="S77" i="3"/>
  <c r="T77" i="3"/>
  <c r="U77" i="3"/>
  <c r="U79" i="3" s="1"/>
  <c r="V77" i="3"/>
  <c r="W77" i="3"/>
  <c r="X77" i="3"/>
  <c r="X79" i="3" s="1"/>
  <c r="Y77" i="3"/>
  <c r="Z77" i="3"/>
  <c r="AA77" i="3"/>
  <c r="AA79" i="3" s="1"/>
  <c r="AB77" i="3"/>
  <c r="AC77" i="3"/>
  <c r="AD77" i="3"/>
  <c r="AD79" i="3" s="1"/>
  <c r="G78" i="3"/>
  <c r="H78" i="3"/>
  <c r="I78" i="3"/>
  <c r="A79" i="3"/>
  <c r="H79" i="3"/>
  <c r="J79" i="3"/>
  <c r="K79" i="3"/>
  <c r="M79" i="3"/>
  <c r="N79" i="3"/>
  <c r="P79" i="3"/>
  <c r="Q79" i="3"/>
  <c r="S79" i="3"/>
  <c r="T79" i="3"/>
  <c r="V79" i="3"/>
  <c r="W79" i="3"/>
  <c r="Y79" i="3"/>
  <c r="Z79" i="3"/>
  <c r="AB79" i="3"/>
  <c r="AC79" i="3"/>
  <c r="G2" i="2" l="1"/>
  <c r="G3" i="2"/>
  <c r="G6" i="2"/>
  <c r="G7" i="2"/>
  <c r="G8" i="2"/>
  <c r="G9" i="2"/>
  <c r="G69" i="2" s="1"/>
  <c r="G71" i="2" s="1"/>
  <c r="G11" i="2"/>
  <c r="G12" i="2"/>
  <c r="G13" i="2"/>
  <c r="G14" i="2"/>
  <c r="G15" i="2"/>
  <c r="G16" i="2"/>
  <c r="G17" i="2"/>
  <c r="G19" i="2"/>
  <c r="G22" i="2"/>
  <c r="G23" i="2"/>
  <c r="G24" i="2"/>
  <c r="G25" i="2"/>
  <c r="G26" i="2"/>
  <c r="G27" i="2"/>
  <c r="G29" i="2"/>
  <c r="G30" i="2"/>
  <c r="G31" i="2"/>
  <c r="G32" i="2"/>
  <c r="G33" i="2"/>
  <c r="G34" i="2"/>
  <c r="G35" i="2"/>
  <c r="G36" i="2"/>
  <c r="G37" i="2"/>
  <c r="G38" i="2"/>
  <c r="G39" i="2"/>
  <c r="G40" i="2"/>
  <c r="G43" i="2"/>
  <c r="G44" i="2"/>
  <c r="G45" i="2"/>
  <c r="G46" i="2"/>
  <c r="G48" i="2"/>
  <c r="G49" i="2"/>
  <c r="G51" i="2"/>
  <c r="G52" i="2"/>
  <c r="G53" i="2"/>
  <c r="G55" i="2"/>
  <c r="G56" i="2"/>
  <c r="G57" i="2"/>
  <c r="G59" i="2"/>
  <c r="G60" i="2"/>
  <c r="G61" i="2"/>
  <c r="G62" i="2"/>
  <c r="G63" i="2"/>
  <c r="G65" i="2"/>
  <c r="G66" i="2"/>
  <c r="G68" i="2"/>
  <c r="D69" i="2"/>
  <c r="E69" i="2"/>
  <c r="E71" i="2" s="1"/>
  <c r="F69" i="2"/>
  <c r="H69" i="2"/>
  <c r="I69" i="2"/>
  <c r="J69" i="2"/>
  <c r="K69" i="2"/>
  <c r="L69" i="2"/>
  <c r="M69" i="2"/>
  <c r="M71" i="2" s="1"/>
  <c r="N69" i="2"/>
  <c r="O69" i="2"/>
  <c r="P69" i="2"/>
  <c r="Q69" i="2"/>
  <c r="R69" i="2"/>
  <c r="S69" i="2"/>
  <c r="S71" i="2" s="1"/>
  <c r="T69" i="2"/>
  <c r="U69" i="2"/>
  <c r="V69" i="2"/>
  <c r="W69" i="2"/>
  <c r="X69" i="2"/>
  <c r="Y69" i="2"/>
  <c r="Y71" i="2" s="1"/>
  <c r="Z69" i="2"/>
  <c r="G70" i="2"/>
  <c r="H70" i="2"/>
  <c r="I70" i="2"/>
  <c r="A71" i="2"/>
  <c r="D71" i="2"/>
  <c r="F71" i="2"/>
  <c r="H71" i="2"/>
  <c r="I71" i="2"/>
  <c r="J71" i="2"/>
  <c r="K71" i="2"/>
  <c r="L71" i="2"/>
  <c r="N71" i="2"/>
  <c r="O71" i="2"/>
  <c r="P71" i="2"/>
  <c r="Q71" i="2"/>
  <c r="R71" i="2"/>
  <c r="T71" i="2"/>
  <c r="U71" i="2"/>
  <c r="V71" i="2"/>
  <c r="W71" i="2"/>
  <c r="X71" i="2"/>
  <c r="Z71" i="2"/>
  <c r="T71" i="1"/>
  <c r="S71" i="1"/>
  <c r="R71" i="1"/>
  <c r="P71" i="1"/>
  <c r="O71" i="1"/>
  <c r="N71" i="1"/>
  <c r="M71" i="1"/>
  <c r="L71" i="1"/>
  <c r="K71" i="1"/>
  <c r="D71" i="1"/>
  <c r="A71" i="1"/>
  <c r="H70" i="1"/>
  <c r="H71" i="1" s="1"/>
  <c r="G70" i="1"/>
  <c r="Z69" i="1"/>
  <c r="Z71" i="1" s="1"/>
  <c r="Y69" i="1"/>
  <c r="Y71" i="1" s="1"/>
  <c r="X69" i="1"/>
  <c r="X71" i="1" s="1"/>
  <c r="W69" i="1"/>
  <c r="W71" i="1" s="1"/>
  <c r="V69" i="1"/>
  <c r="V71" i="1" s="1"/>
  <c r="U69" i="1"/>
  <c r="U71" i="1" s="1"/>
  <c r="T69" i="1"/>
  <c r="S69" i="1"/>
  <c r="R69" i="1"/>
  <c r="Q69" i="1"/>
  <c r="Q71" i="1" s="1"/>
  <c r="P69" i="1"/>
  <c r="O69" i="1"/>
  <c r="N69" i="1"/>
  <c r="M69" i="1"/>
  <c r="L69" i="1"/>
  <c r="K69" i="1"/>
  <c r="J69" i="1"/>
  <c r="J71" i="1" s="1"/>
  <c r="I69" i="1"/>
  <c r="I71" i="1" s="1"/>
  <c r="H69" i="1"/>
  <c r="F69" i="1"/>
  <c r="F71" i="1" s="1"/>
  <c r="E69" i="1"/>
  <c r="E71" i="1" s="1"/>
  <c r="D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4" i="1"/>
  <c r="G3" i="1"/>
  <c r="G69" i="1" s="1"/>
  <c r="G2" i="1"/>
  <c r="G71" i="1" l="1"/>
</calcChain>
</file>

<file path=xl/sharedStrings.xml><?xml version="1.0" encoding="utf-8"?>
<sst xmlns="http://schemas.openxmlformats.org/spreadsheetml/2006/main" count="2571" uniqueCount="226">
  <si>
    <t>consecutivo</t>
  </si>
  <si>
    <t>CENTROS DEPORTIVOS</t>
  </si>
  <si>
    <t xml:space="preserve"> Zona</t>
  </si>
  <si>
    <t>Recurso humano integrantes</t>
  </si>
  <si>
    <t>Recurso Material</t>
  </si>
  <si>
    <t>Recurso  Financiero</t>
  </si>
  <si>
    <t>Dias visitados</t>
  </si>
  <si>
    <t xml:space="preserve"> Limpieza General</t>
  </si>
  <si>
    <t>Mantenimiento Preventivo a Baños</t>
  </si>
  <si>
    <t>No. Visitas para Recoleccion   Basura</t>
  </si>
  <si>
    <t xml:space="preserve"> Desbrocé Servicios</t>
  </si>
  <si>
    <t xml:space="preserve">NO. SERVICIOS REHABILITACION
MOBILIARIO URBANO REHABILITADO EN UNIDADES DEPORTIVAS </t>
  </si>
  <si>
    <t xml:space="preserve">PINTURA SERVICIOS </t>
  </si>
  <si>
    <t xml:space="preserve">
PINTURA PARA BORRADO GRAFFITI </t>
  </si>
  <si>
    <t xml:space="preserve">NO. SERVICIOS reparación realizados 
Alambrado </t>
  </si>
  <si>
    <t xml:space="preserve">
ALBAÑILERIA SERVICIOS</t>
  </si>
  <si>
    <t xml:space="preserve">
ELECTRICIDAD SERVICIOS </t>
  </si>
  <si>
    <t xml:space="preserve">
FONTANERIA SERVICIOS </t>
  </si>
  <si>
    <t xml:space="preserve"> SERVICIOS 
HERRERIA </t>
  </si>
  <si>
    <t xml:space="preserve">
 Diversos servicios de mantenimiento preventivo </t>
  </si>
  <si>
    <t xml:space="preserve">
 M2  MALLA PERIMETRAL RENOVADA</t>
  </si>
  <si>
    <t xml:space="preserve">M2  Desbrocé </t>
  </si>
  <si>
    <t xml:space="preserve">
M2  PINTURA BARDAS </t>
  </si>
  <si>
    <t xml:space="preserve">M2 PINTURA DIFERENTES SUPERF </t>
  </si>
  <si>
    <t>M2  Mantenimiento prevetivo de canchas pasto sintetico</t>
  </si>
  <si>
    <t>Toneladas basura</t>
  </si>
  <si>
    <t>Águilas,  Las (Unidad Admva. Sur)</t>
  </si>
  <si>
    <t>SUR</t>
  </si>
  <si>
    <t>BOLSAS DE BASURA, ESCOBA, RECOGEDOR, ARAÑAS, DESBROZADORA, SOPLADORA, CAMIONETAS, BOB CAT, HERRAMIENTAS MENORES, ETC.</t>
  </si>
  <si>
    <t>DE ACUERDO AL PRESUPUESTO OTORGADO A ESTE ORGANISMO</t>
  </si>
  <si>
    <t>Águilas, Colinas de las</t>
  </si>
  <si>
    <t>Águilas, Las (FRANCISCO VILLA)</t>
  </si>
  <si>
    <t>Altagracia “Unidad Deportiva Flores Magón”</t>
  </si>
  <si>
    <t>NORTE</t>
  </si>
  <si>
    <t>Ángel ”El Zapopan” Romero Llamas</t>
  </si>
  <si>
    <t>Arenales Tapatíos II Sección</t>
  </si>
  <si>
    <t>Atemajac del Valle</t>
  </si>
  <si>
    <t>Auditorio I, Parques del</t>
  </si>
  <si>
    <t>Balcones del Sol</t>
  </si>
  <si>
    <t>Benito Juarez</t>
  </si>
  <si>
    <t>Briseño, El</t>
  </si>
  <si>
    <t>Briseño, Paseos del</t>
  </si>
  <si>
    <t>Centro Educativo y Cultural Altagracia</t>
  </si>
  <si>
    <t>Colli Urbano</t>
  </si>
  <si>
    <t>Cordilleras, Residencial</t>
  </si>
  <si>
    <t>Espacio Deportivo en Ciudad Granja ( glorieta)</t>
  </si>
  <si>
    <t>Jocotán</t>
  </si>
  <si>
    <t>La Aurora</t>
  </si>
  <si>
    <t>La Casita</t>
  </si>
  <si>
    <t>La Tuzania</t>
  </si>
  <si>
    <t>Lagos del Country</t>
  </si>
  <si>
    <t>Lomas de Tabachines</t>
  </si>
  <si>
    <t>Lomas de Zapopan (La Lechera)</t>
  </si>
  <si>
    <t>Lomas Universidad</t>
  </si>
  <si>
    <t>Mante, El</t>
  </si>
  <si>
    <t>Mariano Otero</t>
  </si>
  <si>
    <t>Miguel de la Madrid</t>
  </si>
  <si>
    <t>Miramar</t>
  </si>
  <si>
    <t>Moctezuma, Residencial (Pistas)</t>
  </si>
  <si>
    <t>Moctezuma, Residencial (Tepeyac Infonavit)</t>
  </si>
  <si>
    <t>Parque Barrial Hogares del Batán</t>
  </si>
  <si>
    <t>Parque Barrial la Haciendita Santa Ana Tepetitlán</t>
  </si>
  <si>
    <t>Parque de las Estrellas</t>
  </si>
  <si>
    <t>Parque Zapopan, tambien conocido como Estadio de Atletismo TELMEX.</t>
  </si>
  <si>
    <t>Paseos del Sol 2ª. Sección</t>
  </si>
  <si>
    <t>Plaza Guadalupe, Residencial</t>
  </si>
  <si>
    <t>Primavera, La</t>
  </si>
  <si>
    <t>Primavera, Lomas de la</t>
  </si>
  <si>
    <t>Residencial Santa Margarita, Tambien Conocida como "Las Margaritas"</t>
  </si>
  <si>
    <t>San Juan de Ocotán “El Molino”</t>
  </si>
  <si>
    <t>Santa Ana Tepetitlán</t>
  </si>
  <si>
    <t>Santa Margarita I</t>
  </si>
  <si>
    <t>Santa María del Pueblito</t>
  </si>
  <si>
    <t>Tepeyac Casino</t>
  </si>
  <si>
    <t>Unidad Deportiva " San Juan de Ocotan "</t>
  </si>
  <si>
    <t>Unidad Deportiva "Arenales Tapatios "</t>
  </si>
  <si>
    <t>Unidad Deportiva "El Zapote "</t>
  </si>
  <si>
    <t>Unidad Deportiva Yelape "Moctezuma Residencial"</t>
  </si>
  <si>
    <t>Unidad Habitacional U.A.G.</t>
  </si>
  <si>
    <t>Venta del Astillero</t>
  </si>
  <si>
    <t>Vergel, El</t>
  </si>
  <si>
    <t>Víctor Hugo</t>
  </si>
  <si>
    <t xml:space="preserve">Arenales Tapatios </t>
  </si>
  <si>
    <t xml:space="preserve">Base Aérea </t>
  </si>
  <si>
    <t>Constitución El Grillo</t>
  </si>
  <si>
    <t>Santa Fe "El Polvorin"</t>
  </si>
  <si>
    <t>Girasoles</t>
  </si>
  <si>
    <t>Hogares de nuevo mexico (La periquera)</t>
  </si>
  <si>
    <t>Jardines del Vergel</t>
  </si>
  <si>
    <t xml:space="preserve">Las Bóvedas </t>
  </si>
  <si>
    <t xml:space="preserve">Parques de Auditorio Olimpia </t>
  </si>
  <si>
    <t xml:space="preserve">Rinconada las Palmas </t>
  </si>
  <si>
    <t>Santa Lucia</t>
  </si>
  <si>
    <t xml:space="preserve">Unidad Republica </t>
  </si>
  <si>
    <t>Valle de Nuevo Mexico (La Periquera)</t>
  </si>
  <si>
    <t>Villas de Guadalupe</t>
  </si>
  <si>
    <t xml:space="preserve">Lomas de Zapopan  </t>
  </si>
  <si>
    <r>
      <t xml:space="preserve">Sub-Total actividades personal Comude </t>
    </r>
    <r>
      <rPr>
        <sz val="10"/>
        <color theme="4"/>
        <rFont val="Arial"/>
        <family val="2"/>
        <scheme val="minor"/>
      </rPr>
      <t xml:space="preserve"> 35 norte</t>
    </r>
    <r>
      <rPr>
        <sz val="10"/>
        <color theme="1" tint="0.499984740745262"/>
        <rFont val="Arial"/>
        <family val="2"/>
        <scheme val="minor"/>
      </rPr>
      <t xml:space="preserve"> 32 sur</t>
    </r>
  </si>
  <si>
    <t>Sub-total general HELP  65 UD  Atendidas                          25       que no se repiten 1 sur   14 norte</t>
  </si>
  <si>
    <t>SUMA TOTAL</t>
  </si>
  <si>
    <t>SUMA TOTAL  53 norte 32 sur</t>
  </si>
  <si>
    <t>Sub-total general HELP  68 UD  Atendidas                          18       que no se repiten 2 sur   16 norte</t>
  </si>
  <si>
    <t>Sub-Total general 37 norte 30 sur</t>
  </si>
  <si>
    <t xml:space="preserve">La Tuzania </t>
  </si>
  <si>
    <t>Santa Fe “El Polvorín”</t>
  </si>
  <si>
    <t>Republica</t>
  </si>
  <si>
    <t>Rinconada de Las Palmas</t>
  </si>
  <si>
    <t>Los Robles (Nixticuil)</t>
  </si>
  <si>
    <t>Plaza Guadalupe</t>
  </si>
  <si>
    <t xml:space="preserve">Parques de Tesistan </t>
  </si>
  <si>
    <t>Parque Municipal Francisco Villa</t>
  </si>
  <si>
    <t>Lomas de Zapopan ( lechera)</t>
  </si>
  <si>
    <t>Lomas de Zapopan</t>
  </si>
  <si>
    <t>Las Bóvedas</t>
  </si>
  <si>
    <t>Base aerea</t>
  </si>
  <si>
    <t>Auditorio, Jardines del</t>
  </si>
  <si>
    <t>Auditorio II, Parques del</t>
  </si>
  <si>
    <t>Arenales Tapatíos</t>
  </si>
  <si>
    <t>SUMA TOTAL  46 norte 33 sur</t>
  </si>
  <si>
    <t>Sub-total general  Limpieza terceros Limpiox .S.A.           65 UD  Atendidas                               que no se repiten    5 norte</t>
  </si>
  <si>
    <t>Sub-Total general 41 norte 33 sur</t>
  </si>
  <si>
    <t>Villas de Guadalupe (Comunidad Indígena de Mezquitán)</t>
  </si>
  <si>
    <t>Valle de Nuevo Mexico</t>
  </si>
  <si>
    <t>Unidad Deportiva "Santa Lucia"</t>
  </si>
  <si>
    <t>Unidad Deportiva "Heroes Nacionales "</t>
  </si>
  <si>
    <t>Robles, Los (Nixticuil)</t>
  </si>
  <si>
    <t>Parques de Tesistán</t>
  </si>
  <si>
    <t>Parque Barrial Mesa de los Ocotes</t>
  </si>
  <si>
    <t>Nuevo México, Jardines de (2)</t>
  </si>
  <si>
    <t>Nuevo México, Hogares de av guadalajara (POZO O HUNDIDA)</t>
  </si>
  <si>
    <t>Nextipac "El Humedo de"</t>
  </si>
  <si>
    <t>Marcelino García Barragán</t>
  </si>
  <si>
    <t>Nuevo Mexico , Hogares de</t>
  </si>
  <si>
    <t>Vergel, Jardines del</t>
  </si>
  <si>
    <t>Constitución “El Grillo”</t>
  </si>
  <si>
    <t>Bóvedas, Las</t>
  </si>
  <si>
    <t>Base Aérea</t>
  </si>
  <si>
    <t>Arcos de Zapopan</t>
  </si>
  <si>
    <t>No. baños que se realizo limpieza</t>
  </si>
  <si>
    <t xml:space="preserve">
M2 MALLA PERIMETRAL RENOVADA </t>
  </si>
  <si>
    <t xml:space="preserve">
M2  PINTURA CANCHAS</t>
  </si>
  <si>
    <t>PINTURA CANCHAS</t>
  </si>
  <si>
    <t>no. Horas / 8mx dia</t>
  </si>
  <si>
    <t xml:space="preserve"> # un x dias laborados</t>
  </si>
  <si>
    <t>SUMA TOTAL  55 norte 31 sur</t>
  </si>
  <si>
    <t>Sub-total general  Limpieza terceros Limpiox .S.A.           70 UD  Atendidas        que no se repiten   11 zona norte</t>
  </si>
  <si>
    <t>norte</t>
  </si>
  <si>
    <t>sur</t>
  </si>
  <si>
    <t>El Vergel</t>
  </si>
  <si>
    <t>Robles  los Nixticul</t>
  </si>
  <si>
    <t>Nuevo México Hogares</t>
  </si>
  <si>
    <t xml:space="preserve">Lomas de Zapopan </t>
  </si>
  <si>
    <t>75 unidades deportivas</t>
  </si>
  <si>
    <t>xxx servicios</t>
  </si>
  <si>
    <t>seguridad</t>
  </si>
  <si>
    <t>SUMA TOTAL  52 norte  32 sur</t>
  </si>
  <si>
    <r>
      <t xml:space="preserve">Sub-total general  Limpieza terceros Limpiox .S.A.         </t>
    </r>
    <r>
      <rPr>
        <sz val="10"/>
        <color rgb="FFFF0000"/>
        <rFont val="Arial"/>
        <family val="2"/>
        <scheme val="minor"/>
      </rPr>
      <t xml:space="preserve">  69  </t>
    </r>
    <r>
      <rPr>
        <sz val="10"/>
        <color rgb="FF000000"/>
        <rFont val="Arial"/>
        <family val="2"/>
        <scheme val="minor"/>
      </rPr>
      <t>UD  Atendidas   3     que no se repiten 3 zona norte  0  zona sur</t>
    </r>
  </si>
  <si>
    <t>Sub-Total general 49 norte 32 sur</t>
  </si>
  <si>
    <t>Unidad República 2da. Sección</t>
  </si>
  <si>
    <t>Unidad Deportiva "Valle de Nuevo Mexico"</t>
  </si>
  <si>
    <t>Residencial Santa Margarita</t>
  </si>
  <si>
    <t>La primavera</t>
  </si>
  <si>
    <t>Plaza Guadalupe ( PADEL)</t>
  </si>
  <si>
    <t>Nuevo México, Jardines de (1)</t>
  </si>
  <si>
    <t>Hogares de Nuevo México</t>
  </si>
  <si>
    <t>Nuevo México</t>
  </si>
  <si>
    <t>Miramar II "Gloria del Colli 2da secc"</t>
  </si>
  <si>
    <t>La Arboleda</t>
  </si>
  <si>
    <t>Fovisste</t>
  </si>
  <si>
    <t>El Vigia</t>
  </si>
  <si>
    <t>Constitucion "El Grillo"</t>
  </si>
  <si>
    <t>Colinas de Los Robles</t>
  </si>
  <si>
    <t>Las Bovedas</t>
  </si>
  <si>
    <t>Paseos del Briseño</t>
  </si>
  <si>
    <t>TONELADAS DE BASURA</t>
  </si>
  <si>
    <t xml:space="preserve"> Numero de Metros reparados ALAMBRADO</t>
  </si>
  <si>
    <t xml:space="preserve">
MALLA PERIMETRAL RENOVADA M2 </t>
  </si>
  <si>
    <t xml:space="preserve">
M2  PINTURA DIFERENTES SUPERFICIES</t>
  </si>
  <si>
    <t>Servicios mantenimiento preventivo de canchas de pasto sintetico</t>
  </si>
  <si>
    <t>Servicios especializados MANEJO INTEGRAL Y PREVENCIÓN DE PLAGAS</t>
  </si>
  <si>
    <t xml:space="preserve">
Alambrado SERVICIOS reparación realizados </t>
  </si>
  <si>
    <t xml:space="preserve">
MOBILIARIO URBANO REHABILITADO EN UNIDADES DEPORTIVAS </t>
  </si>
  <si>
    <t>77 unidades deportivas</t>
  </si>
  <si>
    <t>93 servicios</t>
  </si>
  <si>
    <t>SUMA TOTAL  49 norte 38 sur</t>
  </si>
  <si>
    <r>
      <t xml:space="preserve">Sub-total general  Limpieza terceros Limpiox .S.A.         </t>
    </r>
    <r>
      <rPr>
        <sz val="10"/>
        <color rgb="FFFF0000"/>
        <rFont val="Arial"/>
        <family val="2"/>
        <scheme val="minor"/>
      </rPr>
      <t xml:space="preserve">  </t>
    </r>
    <r>
      <rPr>
        <sz val="10"/>
        <color theme="1"/>
        <rFont val="Arial"/>
        <family val="2"/>
        <scheme val="minor"/>
      </rPr>
      <t>73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color rgb="FF000000"/>
        <rFont val="Arial"/>
        <family val="2"/>
        <scheme val="minor"/>
      </rPr>
      <t>UD  Atendidas        que no se repiten  8</t>
    </r>
    <r>
      <rPr>
        <sz val="10"/>
        <color rgb="FFFF0000"/>
        <rFont val="Arial"/>
        <family val="2"/>
        <scheme val="minor"/>
      </rPr>
      <t xml:space="preserve"> </t>
    </r>
    <r>
      <rPr>
        <sz val="10"/>
        <color rgb="FF000000"/>
        <rFont val="Arial"/>
        <family val="2"/>
        <scheme val="minor"/>
      </rPr>
      <t>zona norte  4  zona sur</t>
    </r>
  </si>
  <si>
    <t>Sub-Total general  41 norte 34 sur</t>
  </si>
  <si>
    <t>Arenales Tapatios</t>
  </si>
  <si>
    <t>San Juan de Ocotán "El Molino"</t>
  </si>
  <si>
    <t xml:space="preserve">Republica </t>
  </si>
  <si>
    <t xml:space="preserve">   </t>
  </si>
  <si>
    <t xml:space="preserve">Marcelino Garcia Barragan </t>
  </si>
  <si>
    <t>Heroes Nacionales</t>
  </si>
  <si>
    <t xml:space="preserve">Hogares de nuevo mexico </t>
  </si>
  <si>
    <t xml:space="preserve">Fovissste </t>
  </si>
  <si>
    <t xml:space="preserve">Colinas de los Robles </t>
  </si>
  <si>
    <t>Base Aerea</t>
  </si>
  <si>
    <t xml:space="preserve">Arcos de Zapopan </t>
  </si>
  <si>
    <t>94   servicios</t>
  </si>
  <si>
    <t>SUMA TOTAL  49 norte  36 sur</t>
  </si>
  <si>
    <r>
      <t xml:space="preserve">Sub-total general  Limpieza terceros Limpiox .S.A.         </t>
    </r>
    <r>
      <rPr>
        <sz val="10"/>
        <color rgb="FFFF0000"/>
        <rFont val="Arial"/>
        <family val="2"/>
        <scheme val="minor"/>
      </rPr>
      <t xml:space="preserve">  70  </t>
    </r>
    <r>
      <rPr>
        <sz val="10"/>
        <color rgb="FF000000"/>
        <rFont val="Arial"/>
        <family val="2"/>
        <scheme val="minor"/>
      </rPr>
      <t>UD  Atendidas   5    que no se repiten 3 zona norte  2  zona sur</t>
    </r>
  </si>
  <si>
    <t>Sub-Total general 46 norte 34 SUR</t>
  </si>
  <si>
    <t>Valle de Nuevo Mexico "La Periquera"</t>
  </si>
  <si>
    <t xml:space="preserve"> República 2da. Sección</t>
  </si>
  <si>
    <t xml:space="preserve">El Zapote </t>
  </si>
  <si>
    <t>Arenales Tapatios I</t>
  </si>
  <si>
    <t xml:space="preserve"> San Juan de Ocotan </t>
  </si>
  <si>
    <t>Plaza Guadalupe (Padel)</t>
  </si>
  <si>
    <t>Parques del Auditorio II Olimpia Cura Melo</t>
  </si>
  <si>
    <t>Nuevo México, Hogares de san juan lagos</t>
  </si>
  <si>
    <t xml:space="preserve">Hogares del Batán </t>
  </si>
  <si>
    <t xml:space="preserve">Héroes Nacionales </t>
  </si>
  <si>
    <t>Casita</t>
  </si>
  <si>
    <t xml:space="preserve">
PINTURA DIFERENTES SUPERF M2</t>
  </si>
  <si>
    <t xml:space="preserve">
PINTURA BARDAS M2</t>
  </si>
  <si>
    <t>TONELADAS BASURA</t>
  </si>
  <si>
    <t>Numero de Metros reparados</t>
  </si>
  <si>
    <t>M 2 Mantenimiento canchas pasto sintetico</t>
  </si>
  <si>
    <t>Total general 45 norte 37 SUR</t>
  </si>
  <si>
    <t>Sub-total general  Limpieza terceros Limpiox .S.A.           71  UD  9 no REPETIDAS x COMUDE 6 NORTE 3 SUR</t>
  </si>
  <si>
    <t>Sub-Total general 39 norte 34 SUR</t>
  </si>
  <si>
    <t>Plaza Guadalupe( Padel)</t>
  </si>
  <si>
    <t>Parque Juan Gil Preciado</t>
  </si>
  <si>
    <t>Colli Ejidal</t>
  </si>
  <si>
    <t>Arboleda</t>
  </si>
  <si>
    <t xml:space="preserve"> Fumigación Profesional y reabastecimiento de cebaderos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</si>
</sst>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7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sz val="5"/>
      <color rgb="FF000000"/>
      <name val="Arial"/>
      <family val="2"/>
      <scheme val="minor"/>
    </font>
    <font>
      <sz val="10"/>
      <color theme="4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2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sz val="10"/>
      <color rgb="FF000000"/>
      <name val="Arial"/>
      <family val="2"/>
      <scheme val="major"/>
    </font>
    <font>
      <sz val="10"/>
      <color theme="0"/>
      <name val="Arial"/>
      <family val="2"/>
      <scheme val="major"/>
    </font>
  </fonts>
  <fills count="2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04">
    <xf numFmtId="0" fontId="0" fillId="0" borderId="0" xfId="0"/>
    <xf numFmtId="0" fontId="2" fillId="2" borderId="1" xfId="2" applyFont="1" applyFill="1" applyBorder="1" applyAlignment="1">
      <alignment vertical="center" textRotation="90"/>
    </xf>
    <xf numFmtId="0" fontId="3" fillId="2" borderId="1" xfId="2" applyFont="1" applyFill="1" applyBorder="1" applyAlignment="1">
      <alignment vertical="center" wrapText="1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41" fontId="3" fillId="3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5" borderId="1" xfId="1" applyNumberFormat="1" applyFont="1" applyFill="1" applyBorder="1" applyAlignment="1">
      <alignment horizontal="center" vertical="center" wrapText="1"/>
    </xf>
    <xf numFmtId="0" fontId="1" fillId="6" borderId="1" xfId="2" applyFill="1" applyBorder="1" applyAlignment="1">
      <alignment wrapText="1"/>
    </xf>
    <xf numFmtId="41" fontId="3" fillId="7" borderId="1" xfId="1" applyNumberFormat="1" applyFont="1" applyFill="1" applyBorder="1" applyAlignment="1">
      <alignment vertical="center" wrapText="1"/>
    </xf>
    <xf numFmtId="0" fontId="1" fillId="8" borderId="1" xfId="2" applyFill="1" applyBorder="1" applyAlignment="1">
      <alignment vertical="center" wrapText="1"/>
    </xf>
    <xf numFmtId="0" fontId="1" fillId="8" borderId="1" xfId="2" applyFill="1" applyBorder="1" applyAlignment="1">
      <alignment horizontal="center" vertical="center" wrapText="1"/>
    </xf>
    <xf numFmtId="0" fontId="1" fillId="9" borderId="1" xfId="2" applyFill="1" applyBorder="1" applyAlignment="1">
      <alignment vertical="center" wrapText="1"/>
    </xf>
    <xf numFmtId="0" fontId="1" fillId="10" borderId="1" xfId="2" applyFill="1" applyBorder="1" applyAlignment="1">
      <alignment horizontal="center" vertical="center" wrapText="1"/>
    </xf>
    <xf numFmtId="0" fontId="1" fillId="3" borderId="1" xfId="2" applyFill="1" applyBorder="1" applyAlignment="1">
      <alignment vertical="center" wrapText="1"/>
    </xf>
    <xf numFmtId="41" fontId="1" fillId="11" borderId="1" xfId="1" applyNumberFormat="1" applyFont="1" applyFill="1" applyBorder="1" applyAlignment="1">
      <alignment horizontal="center" vertical="center" wrapText="1"/>
    </xf>
    <xf numFmtId="0" fontId="1" fillId="11" borderId="1" xfId="2" applyFill="1" applyBorder="1" applyAlignment="1">
      <alignment vertical="center" wrapText="1"/>
    </xf>
    <xf numFmtId="0" fontId="1" fillId="0" borderId="0" xfId="2"/>
    <xf numFmtId="0" fontId="1" fillId="0" borderId="1" xfId="2" applyBorder="1" applyAlignment="1">
      <alignment vertical="center"/>
    </xf>
    <xf numFmtId="0" fontId="1" fillId="0" borderId="1" xfId="2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41" fontId="1" fillId="0" borderId="1" xfId="2" applyNumberFormat="1" applyBorder="1" applyAlignment="1">
      <alignment horizontal="center" vertical="center"/>
    </xf>
    <xf numFmtId="41" fontId="0" fillId="0" borderId="1" xfId="1" applyNumberFormat="1" applyFont="1" applyFill="1" applyBorder="1" applyAlignment="1">
      <alignment vertical="center"/>
    </xf>
    <xf numFmtId="0" fontId="1" fillId="0" borderId="0" xfId="2" applyAlignment="1">
      <alignment vertical="center"/>
    </xf>
    <xf numFmtId="41" fontId="0" fillId="0" borderId="1" xfId="1" applyNumberFormat="1" applyFont="1" applyFill="1" applyBorder="1" applyAlignment="1">
      <alignment horizontal="center" vertical="center"/>
    </xf>
    <xf numFmtId="0" fontId="1" fillId="0" borderId="1" xfId="2" applyBorder="1" applyAlignment="1">
      <alignment vertical="center" wrapText="1"/>
    </xf>
    <xf numFmtId="41" fontId="0" fillId="0" borderId="0" xfId="1" applyNumberFormat="1" applyFont="1" applyFill="1"/>
    <xf numFmtId="0" fontId="1" fillId="0" borderId="2" xfId="2" applyBorder="1" applyAlignment="1">
      <alignment vertical="center"/>
    </xf>
    <xf numFmtId="0" fontId="1" fillId="0" borderId="2" xfId="2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1" fillId="10" borderId="1" xfId="2" applyFill="1" applyBorder="1"/>
    <xf numFmtId="0" fontId="1" fillId="10" borderId="1" xfId="2" applyFill="1" applyBorder="1" applyAlignment="1">
      <alignment wrapText="1"/>
    </xf>
    <xf numFmtId="41" fontId="0" fillId="10" borderId="1" xfId="1" applyNumberFormat="1" applyFont="1" applyFill="1" applyBorder="1"/>
    <xf numFmtId="0" fontId="1" fillId="10" borderId="3" xfId="2" applyFill="1" applyBorder="1"/>
    <xf numFmtId="41" fontId="1" fillId="0" borderId="1" xfId="1" applyNumberFormat="1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3" borderId="1" xfId="2" applyFill="1" applyBorder="1"/>
    <xf numFmtId="41" fontId="0" fillId="12" borderId="1" xfId="1" applyNumberFormat="1" applyFont="1" applyFill="1" applyBorder="1"/>
    <xf numFmtId="0" fontId="1" fillId="12" borderId="1" xfId="2" applyFill="1" applyBorder="1"/>
    <xf numFmtId="0" fontId="8" fillId="12" borderId="1" xfId="2" applyFont="1" applyFill="1" applyBorder="1" applyAlignment="1">
      <alignment horizontal="center"/>
    </xf>
    <xf numFmtId="0" fontId="1" fillId="9" borderId="1" xfId="2" applyFill="1" applyBorder="1"/>
    <xf numFmtId="0" fontId="1" fillId="11" borderId="1" xfId="2" applyFill="1" applyBorder="1"/>
    <xf numFmtId="41" fontId="0" fillId="3" borderId="1" xfId="1" applyNumberFormat="1" applyFont="1" applyFill="1" applyBorder="1"/>
    <xf numFmtId="0" fontId="1" fillId="3" borderId="3" xfId="2" applyFill="1" applyBorder="1"/>
    <xf numFmtId="0" fontId="1" fillId="0" borderId="0" xfId="2" applyAlignment="1">
      <alignment wrapText="1"/>
    </xf>
    <xf numFmtId="0" fontId="1" fillId="0" borderId="0" xfId="2" applyAlignment="1">
      <alignment vertical="center" wrapText="1"/>
    </xf>
    <xf numFmtId="41" fontId="0" fillId="0" borderId="0" xfId="1" applyNumberFormat="1" applyFont="1"/>
    <xf numFmtId="43" fontId="0" fillId="0" borderId="0" xfId="1" applyFont="1"/>
    <xf numFmtId="0" fontId="1" fillId="0" borderId="0" xfId="2" applyAlignment="1">
      <alignment horizontal="center" vertical="center"/>
    </xf>
    <xf numFmtId="41" fontId="1" fillId="0" borderId="0" xfId="2" applyNumberFormat="1"/>
    <xf numFmtId="43" fontId="0" fillId="0" borderId="1" xfId="1" applyFont="1" applyBorder="1"/>
    <xf numFmtId="0" fontId="1" fillId="0" borderId="1" xfId="2" applyBorder="1"/>
    <xf numFmtId="0" fontId="1" fillId="3" borderId="0" xfId="2" applyFill="1"/>
    <xf numFmtId="43" fontId="0" fillId="3" borderId="1" xfId="1" applyFont="1" applyFill="1" applyBorder="1"/>
    <xf numFmtId="41" fontId="1" fillId="3" borderId="1" xfId="2" applyNumberFormat="1" applyFill="1" applyBorder="1"/>
    <xf numFmtId="41" fontId="1" fillId="3" borderId="1" xfId="2" applyNumberFormat="1" applyFill="1" applyBorder="1" applyAlignment="1">
      <alignment horizontal="center" vertical="center"/>
    </xf>
    <xf numFmtId="41" fontId="1" fillId="13" borderId="1" xfId="1" applyNumberFormat="1" applyFont="1" applyFill="1" applyBorder="1" applyAlignment="1">
      <alignment horizontal="center" vertical="center"/>
    </xf>
    <xf numFmtId="41" fontId="0" fillId="13" borderId="1" xfId="1" applyNumberFormat="1" applyFont="1" applyFill="1" applyBorder="1" applyAlignment="1">
      <alignment horizontal="center" vertical="center"/>
    </xf>
    <xf numFmtId="0" fontId="1" fillId="6" borderId="0" xfId="2" applyFill="1"/>
    <xf numFmtId="43" fontId="0" fillId="6" borderId="1" xfId="1" applyFont="1" applyFill="1" applyBorder="1" applyAlignment="1">
      <alignment horizontal="center" vertical="center"/>
    </xf>
    <xf numFmtId="41" fontId="0" fillId="6" borderId="1" xfId="1" applyNumberFormat="1" applyFont="1" applyFill="1" applyBorder="1" applyAlignment="1">
      <alignment horizontal="center" vertical="center"/>
    </xf>
    <xf numFmtId="0" fontId="1" fillId="6" borderId="1" xfId="2" applyFill="1" applyBorder="1"/>
    <xf numFmtId="43" fontId="0" fillId="0" borderId="1" xfId="1" applyFont="1" applyFill="1" applyBorder="1" applyAlignment="1">
      <alignment horizontal="center"/>
    </xf>
    <xf numFmtId="41" fontId="0" fillId="0" borderId="1" xfId="1" applyNumberFormat="1" applyFont="1" applyFill="1" applyBorder="1" applyAlignment="1">
      <alignment horizontal="center"/>
    </xf>
    <xf numFmtId="43" fontId="1" fillId="11" borderId="1" xfId="1" applyFont="1" applyFill="1" applyBorder="1" applyAlignment="1">
      <alignment vertical="center" wrapText="1"/>
    </xf>
    <xf numFmtId="0" fontId="8" fillId="12" borderId="0" xfId="2" applyFont="1" applyFill="1"/>
    <xf numFmtId="41" fontId="8" fillId="12" borderId="1" xfId="2" applyNumberFormat="1" applyFont="1" applyFill="1" applyBorder="1"/>
    <xf numFmtId="0" fontId="8" fillId="12" borderId="1" xfId="2" applyFont="1" applyFill="1" applyBorder="1"/>
    <xf numFmtId="0" fontId="8" fillId="12" borderId="1" xfId="2" applyFont="1" applyFill="1" applyBorder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14" borderId="0" xfId="2" applyFill="1"/>
    <xf numFmtId="0" fontId="1" fillId="14" borderId="1" xfId="2" applyFill="1" applyBorder="1"/>
    <xf numFmtId="41" fontId="0" fillId="14" borderId="1" xfId="1" applyNumberFormat="1" applyFont="1" applyFill="1" applyBorder="1"/>
    <xf numFmtId="0" fontId="1" fillId="14" borderId="1" xfId="2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/>
    <xf numFmtId="0" fontId="1" fillId="15" borderId="1" xfId="2" applyFill="1" applyBorder="1" applyAlignment="1">
      <alignment horizontal="center" vertical="center" wrapText="1"/>
    </xf>
    <xf numFmtId="0" fontId="1" fillId="16" borderId="1" xfId="2" applyFill="1" applyBorder="1" applyAlignment="1">
      <alignment vertical="center" wrapText="1"/>
    </xf>
    <xf numFmtId="0" fontId="1" fillId="16" borderId="1" xfId="2" applyFill="1" applyBorder="1" applyAlignment="1">
      <alignment horizontal="center" vertical="center" wrapText="1"/>
    </xf>
    <xf numFmtId="41" fontId="3" fillId="16" borderId="1" xfId="1" applyNumberFormat="1" applyFont="1" applyFill="1" applyBorder="1" applyAlignment="1">
      <alignment vertical="center" wrapText="1"/>
    </xf>
    <xf numFmtId="0" fontId="8" fillId="3" borderId="0" xfId="2" applyFont="1" applyFill="1"/>
    <xf numFmtId="41" fontId="8" fillId="8" borderId="1" xfId="2" applyNumberFormat="1" applyFont="1" applyFill="1" applyBorder="1"/>
    <xf numFmtId="41" fontId="8" fillId="3" borderId="1" xfId="2" applyNumberFormat="1" applyFont="1" applyFill="1" applyBorder="1"/>
    <xf numFmtId="41" fontId="8" fillId="13" borderId="1" xfId="2" applyNumberFormat="1" applyFont="1" applyFill="1" applyBorder="1"/>
    <xf numFmtId="0" fontId="8" fillId="3" borderId="1" xfId="2" applyFont="1" applyFill="1" applyBorder="1"/>
    <xf numFmtId="0" fontId="8" fillId="8" borderId="1" xfId="2" applyFont="1" applyFill="1" applyBorder="1"/>
    <xf numFmtId="0" fontId="8" fillId="8" borderId="1" xfId="2" applyFont="1" applyFill="1" applyBorder="1" applyAlignment="1">
      <alignment horizontal="center"/>
    </xf>
    <xf numFmtId="41" fontId="1" fillId="8" borderId="1" xfId="2" applyNumberFormat="1" applyFill="1" applyBorder="1"/>
    <xf numFmtId="41" fontId="1" fillId="0" borderId="1" xfId="2" applyNumberFormat="1" applyBorder="1"/>
    <xf numFmtId="41" fontId="0" fillId="0" borderId="1" xfId="1" applyNumberFormat="1" applyFont="1" applyBorder="1"/>
    <xf numFmtId="0" fontId="1" fillId="17" borderId="0" xfId="2" applyFill="1"/>
    <xf numFmtId="0" fontId="1" fillId="8" borderId="1" xfId="2" applyFill="1" applyBorder="1"/>
    <xf numFmtId="43" fontId="0" fillId="17" borderId="1" xfId="1" applyFont="1" applyFill="1" applyBorder="1"/>
    <xf numFmtId="0" fontId="1" fillId="17" borderId="1" xfId="2" applyFill="1" applyBorder="1"/>
    <xf numFmtId="43" fontId="0" fillId="0" borderId="1" xfId="1" applyFont="1" applyFill="1" applyBorder="1" applyAlignment="1">
      <alignment horizontal="center" vertical="center"/>
    </xf>
    <xf numFmtId="0" fontId="1" fillId="9" borderId="1" xfId="2" applyFill="1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1" fillId="0" borderId="0" xfId="2" applyAlignment="1">
      <alignment horizontal="left"/>
    </xf>
    <xf numFmtId="43" fontId="0" fillId="0" borderId="0" xfId="1" applyFont="1" applyFill="1" applyAlignment="1">
      <alignment horizontal="center" vertical="center"/>
    </xf>
    <xf numFmtId="0" fontId="1" fillId="0" borderId="1" xfId="2" applyBorder="1" applyAlignment="1">
      <alignment wrapText="1"/>
    </xf>
    <xf numFmtId="0" fontId="1" fillId="14" borderId="4" xfId="2" applyFill="1" applyBorder="1" applyAlignment="1">
      <alignment vertical="center"/>
    </xf>
    <xf numFmtId="0" fontId="1" fillId="14" borderId="5" xfId="2" applyFill="1" applyBorder="1" applyAlignment="1">
      <alignment vertical="center"/>
    </xf>
    <xf numFmtId="0" fontId="1" fillId="14" borderId="6" xfId="2" applyFill="1" applyBorder="1" applyAlignment="1">
      <alignment vertical="center"/>
    </xf>
    <xf numFmtId="41" fontId="1" fillId="18" borderId="1" xfId="2" applyNumberFormat="1" applyFill="1" applyBorder="1"/>
    <xf numFmtId="41" fontId="1" fillId="14" borderId="1" xfId="2" applyNumberFormat="1" applyFill="1" applyBorder="1"/>
    <xf numFmtId="41" fontId="1" fillId="19" borderId="1" xfId="2" applyNumberFormat="1" applyFill="1" applyBorder="1"/>
    <xf numFmtId="41" fontId="1" fillId="10" borderId="1" xfId="2" applyNumberFormat="1" applyFill="1" applyBorder="1"/>
    <xf numFmtId="41" fontId="1" fillId="5" borderId="1" xfId="2" applyNumberFormat="1" applyFill="1" applyBorder="1"/>
    <xf numFmtId="41" fontId="1" fillId="11" borderId="1" xfId="2" applyNumberFormat="1" applyFill="1" applyBorder="1"/>
    <xf numFmtId="41" fontId="8" fillId="18" borderId="1" xfId="2" applyNumberFormat="1" applyFont="1" applyFill="1" applyBorder="1"/>
    <xf numFmtId="0" fontId="11" fillId="10" borderId="1" xfId="2" applyFont="1" applyFill="1" applyBorder="1" applyAlignment="1">
      <alignment vertical="center" wrapText="1"/>
    </xf>
    <xf numFmtId="0" fontId="1" fillId="0" borderId="2" xfId="2" applyBorder="1"/>
    <xf numFmtId="41" fontId="1" fillId="0" borderId="2" xfId="1" applyNumberFormat="1" applyFont="1" applyBorder="1"/>
    <xf numFmtId="41" fontId="0" fillId="0" borderId="2" xfId="1" applyNumberFormat="1" applyFont="1" applyBorder="1"/>
    <xf numFmtId="0" fontId="1" fillId="0" borderId="2" xfId="2" applyBorder="1" applyAlignment="1">
      <alignment horizontal="center" vertical="center" wrapText="1"/>
    </xf>
    <xf numFmtId="41" fontId="0" fillId="6" borderId="1" xfId="1" applyNumberFormat="1" applyFont="1" applyFill="1" applyBorder="1"/>
    <xf numFmtId="0" fontId="1" fillId="6" borderId="1" xfId="2" applyFill="1" applyBorder="1" applyAlignment="1">
      <alignment vertical="center"/>
    </xf>
    <xf numFmtId="0" fontId="1" fillId="20" borderId="1" xfId="2" applyFill="1" applyBorder="1"/>
    <xf numFmtId="0" fontId="13" fillId="0" borderId="1" xfId="2" applyFont="1" applyBorder="1" applyAlignment="1">
      <alignment horizontal="center" vertical="center" wrapText="1"/>
    </xf>
    <xf numFmtId="0" fontId="1" fillId="11" borderId="1" xfId="2" applyFill="1" applyBorder="1" applyAlignment="1">
      <alignment horizontal="center" vertical="center" wrapText="1"/>
    </xf>
    <xf numFmtId="0" fontId="1" fillId="6" borderId="1" xfId="2" applyFill="1" applyBorder="1" applyAlignment="1">
      <alignment horizontal="center" vertical="center" wrapText="1"/>
    </xf>
    <xf numFmtId="41" fontId="3" fillId="5" borderId="1" xfId="1" applyNumberFormat="1" applyFont="1" applyFill="1" applyBorder="1" applyAlignment="1">
      <alignment horizontal="center" vertical="center" wrapText="1"/>
    </xf>
    <xf numFmtId="41" fontId="3" fillId="4" borderId="1" xfId="1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 textRotation="90"/>
    </xf>
    <xf numFmtId="0" fontId="1" fillId="11" borderId="0" xfId="2" applyFill="1"/>
    <xf numFmtId="0" fontId="1" fillId="21" borderId="1" xfId="2" applyFill="1" applyBorder="1"/>
    <xf numFmtId="0" fontId="1" fillId="22" borderId="1" xfId="2" applyFill="1" applyBorder="1"/>
    <xf numFmtId="0" fontId="1" fillId="10" borderId="0" xfId="2" applyFill="1"/>
    <xf numFmtId="0" fontId="1" fillId="10" borderId="1" xfId="2" applyFill="1" applyBorder="1" applyAlignment="1">
      <alignment horizontal="center"/>
    </xf>
    <xf numFmtId="41" fontId="1" fillId="10" borderId="1" xfId="1" applyNumberFormat="1" applyFont="1" applyFill="1" applyBorder="1" applyAlignment="1">
      <alignment horizontal="center"/>
    </xf>
    <xf numFmtId="0" fontId="8" fillId="10" borderId="1" xfId="2" applyFont="1" applyFill="1" applyBorder="1" applyAlignment="1">
      <alignment horizontal="center"/>
    </xf>
    <xf numFmtId="0" fontId="1" fillId="21" borderId="1" xfId="2" applyFill="1" applyBorder="1" applyAlignment="1">
      <alignment horizontal="center"/>
    </xf>
    <xf numFmtId="0" fontId="1" fillId="22" borderId="1" xfId="2" applyFill="1" applyBorder="1" applyAlignment="1">
      <alignment horizontal="center"/>
    </xf>
    <xf numFmtId="0" fontId="8" fillId="22" borderId="1" xfId="2" applyFont="1" applyFill="1" applyBorder="1" applyAlignment="1">
      <alignment horizontal="center"/>
    </xf>
    <xf numFmtId="41" fontId="8" fillId="10" borderId="1" xfId="1" applyNumberFormat="1" applyFont="1" applyFill="1" applyBorder="1" applyAlignment="1">
      <alignment horizontal="center"/>
    </xf>
    <xf numFmtId="41" fontId="0" fillId="0" borderId="1" xfId="1" applyNumberFormat="1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" fillId="0" borderId="1" xfId="2" applyBorder="1" applyAlignment="1">
      <alignment horizontal="left" vertical="center"/>
    </xf>
    <xf numFmtId="0" fontId="1" fillId="23" borderId="0" xfId="2" applyFill="1"/>
    <xf numFmtId="0" fontId="1" fillId="23" borderId="1" xfId="2" applyFill="1" applyBorder="1"/>
    <xf numFmtId="0" fontId="1" fillId="23" borderId="1" xfId="2" applyFill="1" applyBorder="1" applyAlignment="1">
      <alignment vertical="center" wrapText="1"/>
    </xf>
    <xf numFmtId="0" fontId="1" fillId="0" borderId="1" xfId="2" applyBorder="1" applyAlignment="1">
      <alignment horizontal="left" vertical="center" wrapText="1"/>
    </xf>
    <xf numFmtId="0" fontId="1" fillId="24" borderId="1" xfId="2" applyFill="1" applyBorder="1" applyAlignment="1">
      <alignment vertical="center" wrapText="1"/>
    </xf>
    <xf numFmtId="43" fontId="1" fillId="0" borderId="0" xfId="2" applyNumberFormat="1"/>
    <xf numFmtId="0" fontId="1" fillId="16" borderId="0" xfId="2" applyFill="1"/>
    <xf numFmtId="0" fontId="1" fillId="25" borderId="1" xfId="2" applyFill="1" applyBorder="1"/>
    <xf numFmtId="0" fontId="1" fillId="16" borderId="1" xfId="2" applyFill="1" applyBorder="1"/>
    <xf numFmtId="43" fontId="0" fillId="14" borderId="1" xfId="1" applyFont="1" applyFill="1" applyBorder="1"/>
    <xf numFmtId="43" fontId="0" fillId="9" borderId="1" xfId="1" applyFont="1" applyFill="1" applyBorder="1"/>
    <xf numFmtId="0" fontId="11" fillId="10" borderId="3" xfId="2" applyFont="1" applyFill="1" applyBorder="1" applyAlignment="1">
      <alignment vertical="center" wrapText="1"/>
    </xf>
    <xf numFmtId="41" fontId="1" fillId="0" borderId="1" xfId="1" applyNumberFormat="1" applyFont="1" applyBorder="1"/>
    <xf numFmtId="0" fontId="1" fillId="0" borderId="3" xfId="2" applyBorder="1" applyAlignment="1">
      <alignment horizontal="center" vertical="center" wrapText="1"/>
    </xf>
    <xf numFmtId="0" fontId="1" fillId="6" borderId="3" xfId="2" applyFill="1" applyBorder="1" applyAlignment="1">
      <alignment vertical="center"/>
    </xf>
    <xf numFmtId="0" fontId="1" fillId="11" borderId="1" xfId="2" applyFill="1" applyBorder="1" applyAlignment="1">
      <alignment vertical="center"/>
    </xf>
    <xf numFmtId="0" fontId="5" fillId="0" borderId="1" xfId="2" applyFont="1" applyBorder="1" applyAlignment="1">
      <alignment horizontal="center" wrapText="1"/>
    </xf>
    <xf numFmtId="0" fontId="1" fillId="0" borderId="3" xfId="2" applyBorder="1" applyAlignment="1">
      <alignment horizontal="left" vertical="center"/>
    </xf>
    <xf numFmtId="0" fontId="14" fillId="0" borderId="0" xfId="2" applyFont="1" applyAlignment="1">
      <alignment vertical="center"/>
    </xf>
    <xf numFmtId="0" fontId="1" fillId="12" borderId="0" xfId="2" applyFill="1"/>
    <xf numFmtId="0" fontId="1" fillId="0" borderId="7" xfId="2" applyBorder="1"/>
    <xf numFmtId="0" fontId="1" fillId="9" borderId="7" xfId="2" applyFill="1" applyBorder="1"/>
    <xf numFmtId="0" fontId="1" fillId="0" borderId="8" xfId="2" applyBorder="1" applyAlignment="1">
      <alignment horizontal="left" vertical="center"/>
    </xf>
    <xf numFmtId="0" fontId="1" fillId="9" borderId="2" xfId="2" applyFill="1" applyBorder="1"/>
    <xf numFmtId="0" fontId="1" fillId="0" borderId="9" xfId="2" applyBorder="1" applyAlignment="1">
      <alignment horizontal="left" vertical="center"/>
    </xf>
    <xf numFmtId="0" fontId="15" fillId="0" borderId="1" xfId="2" applyFont="1" applyBorder="1" applyAlignment="1">
      <alignment horizontal="center" vertical="center" wrapText="1"/>
    </xf>
    <xf numFmtId="0" fontId="15" fillId="11" borderId="1" xfId="2" applyFont="1" applyFill="1" applyBorder="1" applyAlignment="1">
      <alignment horizontal="center" vertical="center" wrapText="1"/>
    </xf>
    <xf numFmtId="0" fontId="15" fillId="12" borderId="1" xfId="2" applyFont="1" applyFill="1" applyBorder="1" applyAlignment="1">
      <alignment horizontal="center" vertical="center" wrapText="1"/>
    </xf>
    <xf numFmtId="0" fontId="15" fillId="10" borderId="1" xfId="2" applyFont="1" applyFill="1" applyBorder="1" applyAlignment="1">
      <alignment horizontal="center" vertical="center" wrapText="1"/>
    </xf>
    <xf numFmtId="0" fontId="15" fillId="6" borderId="1" xfId="2" applyFont="1" applyFill="1" applyBorder="1" applyAlignment="1">
      <alignment horizontal="center" vertical="center" wrapText="1"/>
    </xf>
    <xf numFmtId="0" fontId="15" fillId="8" borderId="1" xfId="2" applyFont="1" applyFill="1" applyBorder="1" applyAlignment="1">
      <alignment horizontal="center" vertical="center" wrapText="1"/>
    </xf>
    <xf numFmtId="0" fontId="15" fillId="16" borderId="1" xfId="2" applyFont="1" applyFill="1" applyBorder="1" applyAlignment="1">
      <alignment horizontal="center" vertical="center" wrapText="1"/>
    </xf>
    <xf numFmtId="41" fontId="16" fillId="16" borderId="1" xfId="1" applyNumberFormat="1" applyFont="1" applyFill="1" applyBorder="1" applyAlignment="1">
      <alignment horizontal="center" vertical="center" wrapText="1"/>
    </xf>
    <xf numFmtId="41" fontId="16" fillId="5" borderId="1" xfId="1" applyNumberFormat="1" applyFont="1" applyFill="1" applyBorder="1" applyAlignment="1">
      <alignment horizontal="center" vertical="center" wrapText="1"/>
    </xf>
    <xf numFmtId="41" fontId="16" fillId="4" borderId="1" xfId="1" applyNumberFormat="1" applyFont="1" applyFill="1" applyBorder="1" applyAlignment="1">
      <alignment horizontal="center" vertical="center" wrapText="1"/>
    </xf>
    <xf numFmtId="41" fontId="16" fillId="3" borderId="1" xfId="1" applyNumberFormat="1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textRotation="90"/>
    </xf>
    <xf numFmtId="0" fontId="1" fillId="26" borderId="0" xfId="2" applyFill="1"/>
    <xf numFmtId="0" fontId="1" fillId="18" borderId="1" xfId="2" applyFill="1" applyBorder="1"/>
    <xf numFmtId="41" fontId="1" fillId="9" borderId="1" xfId="2" applyNumberFormat="1" applyFill="1" applyBorder="1"/>
    <xf numFmtId="41" fontId="1" fillId="26" borderId="1" xfId="2" applyNumberFormat="1" applyFill="1" applyBorder="1"/>
    <xf numFmtId="0" fontId="1" fillId="18" borderId="1" xfId="2" applyFill="1" applyBorder="1" applyAlignment="1">
      <alignment vertical="center"/>
    </xf>
    <xf numFmtId="43" fontId="1" fillId="0" borderId="2" xfId="1" applyFont="1" applyBorder="1"/>
    <xf numFmtId="41" fontId="1" fillId="0" borderId="2" xfId="2" applyNumberFormat="1" applyBorder="1"/>
    <xf numFmtId="0" fontId="5" fillId="0" borderId="2" xfId="2" applyFont="1" applyBorder="1"/>
    <xf numFmtId="0" fontId="1" fillId="0" borderId="2" xfId="2" applyBorder="1" applyAlignment="1">
      <alignment horizontal="left" wrapText="1"/>
    </xf>
    <xf numFmtId="0" fontId="5" fillId="10" borderId="1" xfId="2" applyFont="1" applyFill="1" applyBorder="1"/>
    <xf numFmtId="0" fontId="1" fillId="10" borderId="1" xfId="2" applyFill="1" applyBorder="1" applyAlignment="1">
      <alignment vertical="center"/>
    </xf>
    <xf numFmtId="0" fontId="1" fillId="0" borderId="1" xfId="2" applyBorder="1" applyAlignment="1">
      <alignment horizontal="left"/>
    </xf>
    <xf numFmtId="0" fontId="1" fillId="8" borderId="1" xfId="2" applyFill="1" applyBorder="1" applyAlignment="1">
      <alignment horizontal="center" wrapText="1"/>
    </xf>
    <xf numFmtId="0" fontId="1" fillId="8" borderId="2" xfId="2" applyFill="1" applyBorder="1" applyAlignment="1">
      <alignment horizontal="center" vertical="center" wrapText="1"/>
    </xf>
    <xf numFmtId="0" fontId="1" fillId="8" borderId="2" xfId="2" applyFill="1" applyBorder="1" applyAlignment="1">
      <alignment vertical="center" wrapText="1"/>
    </xf>
    <xf numFmtId="0" fontId="1" fillId="16" borderId="2" xfId="2" applyFill="1" applyBorder="1" applyAlignment="1">
      <alignment horizontal="center" vertical="center" wrapText="1"/>
    </xf>
    <xf numFmtId="0" fontId="1" fillId="16" borderId="2" xfId="2" applyFill="1" applyBorder="1" applyAlignment="1">
      <alignment vertical="center" wrapText="1"/>
    </xf>
    <xf numFmtId="41" fontId="3" fillId="16" borderId="2" xfId="1" applyNumberFormat="1" applyFont="1" applyFill="1" applyBorder="1" applyAlignment="1">
      <alignment vertical="center" wrapText="1"/>
    </xf>
    <xf numFmtId="41" fontId="4" fillId="5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3" fillId="3" borderId="2" xfId="1" applyNumberFormat="1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textRotation="90"/>
    </xf>
  </cellXfs>
  <cellStyles count="3">
    <cellStyle name="Millares" xfId="1" builtinId="3"/>
    <cellStyle name="Normal" xfId="0" builtinId="0"/>
    <cellStyle name="Normal 2" xfId="2" xr:uid="{FE7B82CC-0138-4C87-AAD1-AD245F267E59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525B-D396-483C-87E4-55EDB361EB28}">
  <dimension ref="A1:AA72"/>
  <sheetViews>
    <sheetView zoomScale="75" zoomScaleNormal="7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81" sqref="K81"/>
    </sheetView>
  </sheetViews>
  <sheetFormatPr baseColWidth="10" defaultRowHeight="14.25" x14ac:dyDescent="0.2"/>
  <cols>
    <col min="1" max="1" width="3.5" style="17" customWidth="1"/>
    <col min="2" max="2" width="30.875" style="17" customWidth="1"/>
    <col min="3" max="24" width="11" style="17"/>
    <col min="25" max="25" width="11" style="47"/>
    <col min="26" max="16384" width="11" style="17"/>
  </cols>
  <sheetData>
    <row r="1" spans="1:26" ht="140.25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9" t="s">
        <v>12</v>
      </c>
      <c r="N1" s="10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0" t="s">
        <v>18</v>
      </c>
      <c r="T1" s="11" t="s">
        <v>19</v>
      </c>
      <c r="U1" s="12" t="s">
        <v>20</v>
      </c>
      <c r="V1" s="13" t="s">
        <v>21</v>
      </c>
      <c r="W1" s="14" t="s">
        <v>22</v>
      </c>
      <c r="X1" s="14" t="s">
        <v>23</v>
      </c>
      <c r="Y1" s="15" t="s">
        <v>24</v>
      </c>
      <c r="Z1" s="16" t="s">
        <v>25</v>
      </c>
    </row>
    <row r="2" spans="1:26" s="23" customFormat="1" ht="66" x14ac:dyDescent="0.2">
      <c r="A2" s="18">
        <v>1</v>
      </c>
      <c r="B2" s="18" t="s">
        <v>26</v>
      </c>
      <c r="C2" s="19" t="s">
        <v>27</v>
      </c>
      <c r="D2" s="19">
        <v>1</v>
      </c>
      <c r="E2" s="20" t="s">
        <v>28</v>
      </c>
      <c r="F2" s="20" t="s">
        <v>29</v>
      </c>
      <c r="G2" s="21">
        <f>SUM(H2:T2)</f>
        <v>3</v>
      </c>
      <c r="H2" s="19"/>
      <c r="I2" s="19"/>
      <c r="J2" s="19">
        <v>2</v>
      </c>
      <c r="K2" s="19"/>
      <c r="L2" s="19"/>
      <c r="M2" s="19"/>
      <c r="N2" s="19"/>
      <c r="O2" s="19"/>
      <c r="P2" s="19"/>
      <c r="Q2" s="19"/>
      <c r="R2" s="19"/>
      <c r="S2" s="19"/>
      <c r="T2" s="19">
        <v>1</v>
      </c>
      <c r="U2" s="19"/>
      <c r="V2" s="19"/>
      <c r="W2" s="19"/>
      <c r="X2" s="19"/>
      <c r="Y2" s="22"/>
      <c r="Z2" s="18">
        <v>0.5</v>
      </c>
    </row>
    <row r="3" spans="1:26" s="23" customFormat="1" ht="66" x14ac:dyDescent="0.2">
      <c r="A3" s="18">
        <v>2</v>
      </c>
      <c r="B3" s="18" t="s">
        <v>30</v>
      </c>
      <c r="C3" s="19" t="s">
        <v>27</v>
      </c>
      <c r="D3" s="19">
        <v>1</v>
      </c>
      <c r="E3" s="20" t="s">
        <v>28</v>
      </c>
      <c r="F3" s="20" t="s">
        <v>29</v>
      </c>
      <c r="G3" s="21">
        <f t="shared" ref="G3:G66" si="0">SUM(H3:T3)</f>
        <v>3</v>
      </c>
      <c r="H3" s="19"/>
      <c r="I3" s="19"/>
      <c r="J3" s="19">
        <v>1</v>
      </c>
      <c r="K3" s="19"/>
      <c r="L3" s="19"/>
      <c r="M3" s="19"/>
      <c r="N3" s="19"/>
      <c r="O3" s="19"/>
      <c r="P3" s="19"/>
      <c r="Q3" s="19">
        <v>1</v>
      </c>
      <c r="R3" s="19"/>
      <c r="S3" s="19"/>
      <c r="T3" s="19">
        <v>1</v>
      </c>
      <c r="U3" s="19"/>
      <c r="V3" s="19"/>
      <c r="W3" s="19"/>
      <c r="X3" s="19"/>
      <c r="Y3" s="22"/>
      <c r="Z3" s="18">
        <v>0.5</v>
      </c>
    </row>
    <row r="4" spans="1:26" s="23" customFormat="1" ht="66" x14ac:dyDescent="0.2">
      <c r="A4" s="18">
        <v>3</v>
      </c>
      <c r="B4" s="18" t="s">
        <v>31</v>
      </c>
      <c r="C4" s="19" t="s">
        <v>27</v>
      </c>
      <c r="D4" s="19">
        <v>1</v>
      </c>
      <c r="E4" s="20" t="s">
        <v>28</v>
      </c>
      <c r="F4" s="20" t="s">
        <v>29</v>
      </c>
      <c r="G4" s="21">
        <f t="shared" si="0"/>
        <v>3</v>
      </c>
      <c r="H4" s="19"/>
      <c r="I4" s="19"/>
      <c r="J4" s="19">
        <v>2</v>
      </c>
      <c r="K4" s="19"/>
      <c r="L4" s="19"/>
      <c r="M4" s="19"/>
      <c r="N4" s="19"/>
      <c r="O4" s="19"/>
      <c r="P4" s="19"/>
      <c r="Q4" s="19"/>
      <c r="R4" s="19"/>
      <c r="S4" s="19"/>
      <c r="T4" s="19">
        <v>1</v>
      </c>
      <c r="U4" s="19"/>
      <c r="V4" s="19"/>
      <c r="W4" s="19"/>
      <c r="X4" s="19"/>
      <c r="Y4" s="22"/>
      <c r="Z4" s="18">
        <v>0.5</v>
      </c>
    </row>
    <row r="5" spans="1:26" s="23" customFormat="1" ht="66" x14ac:dyDescent="0.2">
      <c r="A5" s="18">
        <v>4</v>
      </c>
      <c r="B5" s="18" t="s">
        <v>32</v>
      </c>
      <c r="C5" s="19" t="s">
        <v>33</v>
      </c>
      <c r="D5" s="19">
        <v>1</v>
      </c>
      <c r="E5" s="20" t="s">
        <v>28</v>
      </c>
      <c r="F5" s="20" t="s">
        <v>29</v>
      </c>
      <c r="G5" s="21">
        <f t="shared" si="0"/>
        <v>2</v>
      </c>
      <c r="H5" s="19"/>
      <c r="I5" s="19"/>
      <c r="J5" s="19">
        <v>2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2"/>
      <c r="Z5" s="18">
        <v>3.5</v>
      </c>
    </row>
    <row r="6" spans="1:26" s="23" customFormat="1" ht="66" x14ac:dyDescent="0.2">
      <c r="A6" s="18">
        <v>5</v>
      </c>
      <c r="B6" s="18" t="s">
        <v>34</v>
      </c>
      <c r="C6" s="19" t="s">
        <v>33</v>
      </c>
      <c r="D6" s="19">
        <v>7</v>
      </c>
      <c r="E6" s="20" t="s">
        <v>28</v>
      </c>
      <c r="F6" s="20" t="s">
        <v>29</v>
      </c>
      <c r="G6" s="21">
        <v>23</v>
      </c>
      <c r="H6" s="19">
        <v>12</v>
      </c>
      <c r="I6" s="19">
        <v>12</v>
      </c>
      <c r="J6" s="19">
        <v>24</v>
      </c>
      <c r="K6" s="19">
        <v>10</v>
      </c>
      <c r="L6" s="19"/>
      <c r="M6" s="19">
        <v>9</v>
      </c>
      <c r="N6" s="19">
        <v>8</v>
      </c>
      <c r="O6" s="19">
        <v>1</v>
      </c>
      <c r="P6" s="19"/>
      <c r="Q6" s="19">
        <v>2</v>
      </c>
      <c r="R6" s="19"/>
      <c r="S6" s="19"/>
      <c r="T6" s="19"/>
      <c r="U6" s="19">
        <v>100</v>
      </c>
      <c r="V6" s="19">
        <v>1349</v>
      </c>
      <c r="W6" s="19">
        <v>160</v>
      </c>
      <c r="X6" s="19">
        <v>555</v>
      </c>
      <c r="Y6" s="22">
        <v>13668</v>
      </c>
      <c r="Z6" s="18">
        <v>12</v>
      </c>
    </row>
    <row r="7" spans="1:26" s="23" customFormat="1" ht="66" x14ac:dyDescent="0.2">
      <c r="A7" s="18">
        <v>6</v>
      </c>
      <c r="B7" s="18" t="s">
        <v>35</v>
      </c>
      <c r="C7" s="19" t="s">
        <v>27</v>
      </c>
      <c r="D7" s="19">
        <v>1</v>
      </c>
      <c r="E7" s="20" t="s">
        <v>28</v>
      </c>
      <c r="F7" s="20" t="s">
        <v>29</v>
      </c>
      <c r="G7" s="21">
        <f t="shared" si="0"/>
        <v>4</v>
      </c>
      <c r="H7" s="19"/>
      <c r="I7" s="19"/>
      <c r="J7" s="19">
        <v>1</v>
      </c>
      <c r="K7" s="19"/>
      <c r="L7" s="19"/>
      <c r="M7" s="19"/>
      <c r="N7" s="19"/>
      <c r="O7" s="19"/>
      <c r="P7" s="19"/>
      <c r="Q7" s="19"/>
      <c r="R7" s="19"/>
      <c r="S7" s="19"/>
      <c r="T7" s="19">
        <v>3</v>
      </c>
      <c r="U7" s="19"/>
      <c r="V7" s="19"/>
      <c r="W7" s="19"/>
      <c r="X7" s="19"/>
      <c r="Y7" s="22"/>
      <c r="Z7" s="18">
        <v>0.5</v>
      </c>
    </row>
    <row r="8" spans="1:26" s="23" customFormat="1" ht="66" x14ac:dyDescent="0.2">
      <c r="A8" s="18">
        <v>7</v>
      </c>
      <c r="B8" s="18" t="s">
        <v>36</v>
      </c>
      <c r="C8" s="19" t="s">
        <v>33</v>
      </c>
      <c r="D8" s="19">
        <v>1</v>
      </c>
      <c r="E8" s="20" t="s">
        <v>28</v>
      </c>
      <c r="F8" s="20" t="s">
        <v>29</v>
      </c>
      <c r="G8" s="21">
        <f t="shared" si="0"/>
        <v>4</v>
      </c>
      <c r="H8" s="19">
        <v>2</v>
      </c>
      <c r="I8" s="19"/>
      <c r="J8" s="19">
        <v>2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18">
        <v>0.5</v>
      </c>
    </row>
    <row r="9" spans="1:26" s="23" customFormat="1" ht="66" x14ac:dyDescent="0.2">
      <c r="A9" s="18">
        <v>8</v>
      </c>
      <c r="B9" s="18" t="s">
        <v>37</v>
      </c>
      <c r="C9" s="19" t="s">
        <v>33</v>
      </c>
      <c r="D9" s="19">
        <v>1</v>
      </c>
      <c r="E9" s="20" t="s">
        <v>28</v>
      </c>
      <c r="F9" s="20" t="s">
        <v>29</v>
      </c>
      <c r="G9" s="21">
        <f t="shared" si="0"/>
        <v>4</v>
      </c>
      <c r="H9" s="19">
        <v>1</v>
      </c>
      <c r="I9" s="19"/>
      <c r="J9" s="19">
        <v>1</v>
      </c>
      <c r="K9" s="19"/>
      <c r="L9" s="19">
        <v>1</v>
      </c>
      <c r="M9" s="19"/>
      <c r="N9" s="19"/>
      <c r="O9" s="19"/>
      <c r="P9" s="19">
        <v>1</v>
      </c>
      <c r="Q9" s="19"/>
      <c r="R9" s="19"/>
      <c r="S9" s="19"/>
      <c r="T9" s="19"/>
      <c r="U9" s="19"/>
      <c r="V9" s="19"/>
      <c r="W9" s="19"/>
      <c r="X9" s="19"/>
      <c r="Y9" s="22"/>
      <c r="Z9" s="18">
        <v>0.5</v>
      </c>
    </row>
    <row r="10" spans="1:26" s="23" customFormat="1" ht="66" x14ac:dyDescent="0.2">
      <c r="A10" s="18">
        <v>9</v>
      </c>
      <c r="B10" s="18" t="s">
        <v>38</v>
      </c>
      <c r="C10" s="19" t="s">
        <v>27</v>
      </c>
      <c r="D10" s="19">
        <v>1</v>
      </c>
      <c r="E10" s="20" t="s">
        <v>28</v>
      </c>
      <c r="F10" s="20" t="s">
        <v>29</v>
      </c>
      <c r="G10" s="21">
        <f t="shared" si="0"/>
        <v>3</v>
      </c>
      <c r="H10" s="19"/>
      <c r="I10" s="19"/>
      <c r="J10" s="19">
        <v>2</v>
      </c>
      <c r="K10" s="19"/>
      <c r="L10" s="19"/>
      <c r="M10" s="19"/>
      <c r="N10" s="19"/>
      <c r="O10" s="19"/>
      <c r="P10" s="19"/>
      <c r="Q10" s="19"/>
      <c r="R10" s="19"/>
      <c r="S10" s="19"/>
      <c r="T10" s="19">
        <v>1</v>
      </c>
      <c r="U10" s="19"/>
      <c r="V10" s="19"/>
      <c r="W10" s="19"/>
      <c r="X10" s="19"/>
      <c r="Y10" s="22"/>
      <c r="Z10" s="18">
        <v>0.5</v>
      </c>
    </row>
    <row r="11" spans="1:26" s="23" customFormat="1" ht="66" x14ac:dyDescent="0.2">
      <c r="A11" s="18">
        <v>10</v>
      </c>
      <c r="B11" s="18" t="s">
        <v>39</v>
      </c>
      <c r="C11" s="19" t="s">
        <v>33</v>
      </c>
      <c r="D11" s="19">
        <v>1</v>
      </c>
      <c r="E11" s="20" t="s">
        <v>28</v>
      </c>
      <c r="F11" s="20" t="s">
        <v>29</v>
      </c>
      <c r="G11" s="21">
        <f t="shared" si="0"/>
        <v>4</v>
      </c>
      <c r="H11" s="19">
        <v>2</v>
      </c>
      <c r="I11" s="19"/>
      <c r="J11" s="19">
        <v>2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2"/>
      <c r="Z11" s="18">
        <v>0.5</v>
      </c>
    </row>
    <row r="12" spans="1:26" s="23" customFormat="1" ht="66" x14ac:dyDescent="0.2">
      <c r="A12" s="18">
        <v>11</v>
      </c>
      <c r="B12" s="18" t="s">
        <v>40</v>
      </c>
      <c r="C12" s="19" t="s">
        <v>27</v>
      </c>
      <c r="D12" s="19">
        <v>1</v>
      </c>
      <c r="E12" s="20" t="s">
        <v>28</v>
      </c>
      <c r="F12" s="20" t="s">
        <v>29</v>
      </c>
      <c r="G12" s="21">
        <f t="shared" si="0"/>
        <v>7</v>
      </c>
      <c r="H12" s="19"/>
      <c r="I12" s="19"/>
      <c r="J12" s="19">
        <v>4</v>
      </c>
      <c r="K12" s="19">
        <v>1</v>
      </c>
      <c r="L12" s="19"/>
      <c r="M12" s="19"/>
      <c r="N12" s="19"/>
      <c r="O12" s="19"/>
      <c r="P12" s="19"/>
      <c r="Q12" s="19">
        <v>1</v>
      </c>
      <c r="R12" s="19"/>
      <c r="S12" s="19"/>
      <c r="T12" s="19">
        <v>1</v>
      </c>
      <c r="U12" s="19"/>
      <c r="V12" s="19">
        <v>1000</v>
      </c>
      <c r="W12" s="19"/>
      <c r="X12" s="19"/>
      <c r="Y12" s="22">
        <v>8000</v>
      </c>
      <c r="Z12" s="18">
        <v>0.5</v>
      </c>
    </row>
    <row r="13" spans="1:26" s="23" customFormat="1" ht="66" x14ac:dyDescent="0.2">
      <c r="A13" s="18">
        <v>12</v>
      </c>
      <c r="B13" s="18" t="s">
        <v>41</v>
      </c>
      <c r="C13" s="19" t="s">
        <v>27</v>
      </c>
      <c r="D13" s="19">
        <v>2</v>
      </c>
      <c r="E13" s="20" t="s">
        <v>28</v>
      </c>
      <c r="F13" s="20" t="s">
        <v>29</v>
      </c>
      <c r="G13" s="21">
        <f t="shared" si="0"/>
        <v>4</v>
      </c>
      <c r="H13" s="19"/>
      <c r="I13" s="19"/>
      <c r="J13" s="19">
        <v>2</v>
      </c>
      <c r="K13" s="19">
        <v>1</v>
      </c>
      <c r="L13" s="19"/>
      <c r="M13" s="19"/>
      <c r="N13" s="19"/>
      <c r="O13" s="19"/>
      <c r="P13" s="19"/>
      <c r="Q13" s="19"/>
      <c r="R13" s="19"/>
      <c r="S13" s="19"/>
      <c r="T13" s="19">
        <v>1</v>
      </c>
      <c r="U13" s="19"/>
      <c r="V13" s="19">
        <v>700</v>
      </c>
      <c r="W13" s="19"/>
      <c r="X13" s="19"/>
      <c r="Y13" s="24">
        <v>4726</v>
      </c>
      <c r="Z13" s="18">
        <v>0.5</v>
      </c>
    </row>
    <row r="14" spans="1:26" s="23" customFormat="1" ht="66" x14ac:dyDescent="0.2">
      <c r="A14" s="18">
        <v>13</v>
      </c>
      <c r="B14" s="18" t="s">
        <v>42</v>
      </c>
      <c r="C14" s="19" t="s">
        <v>33</v>
      </c>
      <c r="D14" s="19">
        <v>1</v>
      </c>
      <c r="E14" s="20" t="s">
        <v>28</v>
      </c>
      <c r="F14" s="20" t="s">
        <v>29</v>
      </c>
      <c r="G14" s="21">
        <f t="shared" si="0"/>
        <v>3</v>
      </c>
      <c r="H14" s="19">
        <v>1</v>
      </c>
      <c r="I14" s="19"/>
      <c r="J14" s="19">
        <v>1</v>
      </c>
      <c r="K14" s="19"/>
      <c r="L14" s="19"/>
      <c r="M14" s="19"/>
      <c r="N14" s="19"/>
      <c r="O14" s="19"/>
      <c r="P14" s="19"/>
      <c r="Q14" s="19"/>
      <c r="R14" s="19"/>
      <c r="S14" s="19"/>
      <c r="T14" s="19">
        <v>1</v>
      </c>
      <c r="U14" s="19"/>
      <c r="V14" s="19"/>
      <c r="W14" s="19"/>
      <c r="X14" s="19"/>
      <c r="Y14" s="22"/>
      <c r="Z14" s="18">
        <v>0.5</v>
      </c>
    </row>
    <row r="15" spans="1:26" s="23" customFormat="1" ht="66" x14ac:dyDescent="0.2">
      <c r="A15" s="18">
        <v>14</v>
      </c>
      <c r="B15" s="18" t="s">
        <v>43</v>
      </c>
      <c r="C15" s="19" t="s">
        <v>27</v>
      </c>
      <c r="D15" s="19">
        <v>1</v>
      </c>
      <c r="E15" s="20" t="s">
        <v>28</v>
      </c>
      <c r="F15" s="20" t="s">
        <v>29</v>
      </c>
      <c r="G15" s="21">
        <f t="shared" si="0"/>
        <v>11</v>
      </c>
      <c r="H15" s="19">
        <v>2</v>
      </c>
      <c r="I15" s="19">
        <v>1</v>
      </c>
      <c r="J15" s="19">
        <v>4</v>
      </c>
      <c r="K15" s="19"/>
      <c r="L15" s="19"/>
      <c r="M15" s="19"/>
      <c r="N15" s="19"/>
      <c r="O15" s="19"/>
      <c r="P15" s="19"/>
      <c r="Q15" s="19"/>
      <c r="R15" s="19"/>
      <c r="S15" s="19"/>
      <c r="T15" s="19">
        <v>4</v>
      </c>
      <c r="U15" s="19"/>
      <c r="V15" s="19"/>
      <c r="W15" s="19"/>
      <c r="X15" s="19"/>
      <c r="Y15" s="22"/>
      <c r="Z15" s="18">
        <v>0.5</v>
      </c>
    </row>
    <row r="16" spans="1:26" s="23" customFormat="1" ht="66" x14ac:dyDescent="0.2">
      <c r="A16" s="18">
        <v>15</v>
      </c>
      <c r="B16" s="18" t="s">
        <v>44</v>
      </c>
      <c r="C16" s="19" t="s">
        <v>27</v>
      </c>
      <c r="D16" s="19">
        <v>1</v>
      </c>
      <c r="E16" s="20" t="s">
        <v>28</v>
      </c>
      <c r="F16" s="20" t="s">
        <v>29</v>
      </c>
      <c r="G16" s="21">
        <f t="shared" si="0"/>
        <v>4</v>
      </c>
      <c r="H16" s="19"/>
      <c r="I16" s="19"/>
      <c r="J16" s="19">
        <v>2</v>
      </c>
      <c r="K16" s="19"/>
      <c r="L16" s="19"/>
      <c r="M16" s="19"/>
      <c r="N16" s="19"/>
      <c r="O16" s="19"/>
      <c r="P16" s="19"/>
      <c r="Q16" s="19"/>
      <c r="R16" s="19"/>
      <c r="S16" s="19"/>
      <c r="T16" s="19">
        <v>2</v>
      </c>
      <c r="U16" s="19"/>
      <c r="V16" s="19"/>
      <c r="W16" s="19"/>
      <c r="X16" s="19"/>
      <c r="Y16" s="22"/>
      <c r="Z16" s="18">
        <v>0.5</v>
      </c>
    </row>
    <row r="17" spans="1:26" s="23" customFormat="1" ht="66" x14ac:dyDescent="0.2">
      <c r="A17" s="18">
        <v>16</v>
      </c>
      <c r="B17" s="25" t="s">
        <v>45</v>
      </c>
      <c r="C17" s="19" t="s">
        <v>27</v>
      </c>
      <c r="D17" s="19">
        <v>1</v>
      </c>
      <c r="E17" s="20" t="s">
        <v>28</v>
      </c>
      <c r="F17" s="20" t="s">
        <v>29</v>
      </c>
      <c r="G17" s="21">
        <f t="shared" si="0"/>
        <v>3</v>
      </c>
      <c r="H17" s="19"/>
      <c r="I17" s="19"/>
      <c r="J17" s="19">
        <v>2</v>
      </c>
      <c r="K17" s="19"/>
      <c r="L17" s="19"/>
      <c r="M17" s="19"/>
      <c r="N17" s="19"/>
      <c r="O17" s="19"/>
      <c r="P17" s="19"/>
      <c r="Q17" s="19"/>
      <c r="R17" s="19"/>
      <c r="S17" s="19"/>
      <c r="T17" s="19">
        <v>1</v>
      </c>
      <c r="U17" s="19"/>
      <c r="V17" s="19"/>
      <c r="W17" s="19"/>
      <c r="X17" s="19"/>
      <c r="Y17" s="22"/>
      <c r="Z17" s="18">
        <v>0.5</v>
      </c>
    </row>
    <row r="18" spans="1:26" s="23" customFormat="1" ht="66" x14ac:dyDescent="0.2">
      <c r="A18" s="18">
        <v>17</v>
      </c>
      <c r="B18" s="18" t="s">
        <v>46</v>
      </c>
      <c r="C18" s="19" t="s">
        <v>27</v>
      </c>
      <c r="D18" s="19">
        <v>2</v>
      </c>
      <c r="E18" s="20" t="s">
        <v>28</v>
      </c>
      <c r="F18" s="20" t="s">
        <v>29</v>
      </c>
      <c r="G18" s="21">
        <f t="shared" si="0"/>
        <v>4</v>
      </c>
      <c r="H18" s="19"/>
      <c r="I18" s="19"/>
      <c r="J18" s="19">
        <v>2</v>
      </c>
      <c r="K18" s="19"/>
      <c r="L18" s="19"/>
      <c r="M18" s="19"/>
      <c r="N18" s="19"/>
      <c r="O18" s="19"/>
      <c r="P18" s="19"/>
      <c r="Q18" s="19"/>
      <c r="R18" s="19"/>
      <c r="S18" s="19"/>
      <c r="T18" s="19">
        <v>2</v>
      </c>
      <c r="U18" s="19"/>
      <c r="V18" s="19"/>
      <c r="W18" s="19"/>
      <c r="X18" s="19"/>
      <c r="Y18" s="22">
        <v>847</v>
      </c>
      <c r="Z18" s="18">
        <v>0.5</v>
      </c>
    </row>
    <row r="19" spans="1:26" s="23" customFormat="1" ht="66" x14ac:dyDescent="0.2">
      <c r="A19" s="18">
        <v>18</v>
      </c>
      <c r="B19" s="18" t="s">
        <v>47</v>
      </c>
      <c r="C19" s="19" t="s">
        <v>33</v>
      </c>
      <c r="D19" s="19">
        <v>2</v>
      </c>
      <c r="E19" s="20" t="s">
        <v>28</v>
      </c>
      <c r="F19" s="20" t="s">
        <v>29</v>
      </c>
      <c r="G19" s="21">
        <f t="shared" si="0"/>
        <v>2</v>
      </c>
      <c r="H19" s="19">
        <v>1</v>
      </c>
      <c r="I19" s="19"/>
      <c r="J19" s="19">
        <v>1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22"/>
      <c r="Z19" s="18">
        <v>0.5</v>
      </c>
    </row>
    <row r="20" spans="1:26" s="23" customFormat="1" ht="66" x14ac:dyDescent="0.2">
      <c r="A20" s="18">
        <v>19</v>
      </c>
      <c r="B20" s="18" t="s">
        <v>48</v>
      </c>
      <c r="C20" s="19" t="s">
        <v>33</v>
      </c>
      <c r="D20" s="19">
        <v>1</v>
      </c>
      <c r="E20" s="20" t="s">
        <v>28</v>
      </c>
      <c r="F20" s="20" t="s">
        <v>29</v>
      </c>
      <c r="G20" s="21">
        <f t="shared" si="0"/>
        <v>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>
        <v>1</v>
      </c>
      <c r="U20" s="19"/>
      <c r="V20" s="19"/>
      <c r="W20" s="19"/>
      <c r="X20" s="19"/>
      <c r="Y20" s="22"/>
      <c r="Z20" s="18">
        <v>0.5</v>
      </c>
    </row>
    <row r="21" spans="1:26" s="23" customFormat="1" ht="66" x14ac:dyDescent="0.2">
      <c r="A21" s="18">
        <v>20</v>
      </c>
      <c r="B21" s="18" t="s">
        <v>49</v>
      </c>
      <c r="C21" s="19" t="s">
        <v>33</v>
      </c>
      <c r="D21" s="19">
        <v>2</v>
      </c>
      <c r="E21" s="20" t="s">
        <v>28</v>
      </c>
      <c r="F21" s="20" t="s">
        <v>29</v>
      </c>
      <c r="G21" s="21">
        <f t="shared" si="0"/>
        <v>1</v>
      </c>
      <c r="H21" s="19"/>
      <c r="I21" s="19"/>
      <c r="J21" s="19">
        <v>1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22">
        <v>808</v>
      </c>
      <c r="Z21" s="18">
        <v>0.5</v>
      </c>
    </row>
    <row r="22" spans="1:26" s="23" customFormat="1" ht="66" x14ac:dyDescent="0.2">
      <c r="A22" s="18">
        <v>21</v>
      </c>
      <c r="B22" s="18" t="s">
        <v>50</v>
      </c>
      <c r="C22" s="19" t="s">
        <v>33</v>
      </c>
      <c r="D22" s="19">
        <v>2</v>
      </c>
      <c r="E22" s="20" t="s">
        <v>28</v>
      </c>
      <c r="F22" s="20" t="s">
        <v>29</v>
      </c>
      <c r="G22" s="21">
        <f t="shared" si="0"/>
        <v>3</v>
      </c>
      <c r="H22" s="19">
        <v>1</v>
      </c>
      <c r="I22" s="19"/>
      <c r="J22" s="19">
        <v>1</v>
      </c>
      <c r="K22" s="19">
        <v>1</v>
      </c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>
        <v>250</v>
      </c>
      <c r="W22" s="19"/>
      <c r="X22" s="19"/>
      <c r="Y22" s="22"/>
      <c r="Z22" s="18">
        <v>0.5</v>
      </c>
    </row>
    <row r="23" spans="1:26" s="23" customFormat="1" ht="66" x14ac:dyDescent="0.2">
      <c r="A23" s="18">
        <v>22</v>
      </c>
      <c r="B23" s="18" t="s">
        <v>51</v>
      </c>
      <c r="C23" s="19" t="s">
        <v>33</v>
      </c>
      <c r="D23" s="19">
        <v>2</v>
      </c>
      <c r="E23" s="20" t="s">
        <v>28</v>
      </c>
      <c r="F23" s="20" t="s">
        <v>29</v>
      </c>
      <c r="G23" s="21">
        <f t="shared" si="0"/>
        <v>2</v>
      </c>
      <c r="H23" s="19">
        <v>1</v>
      </c>
      <c r="I23" s="19"/>
      <c r="J23" s="19">
        <v>1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22"/>
      <c r="Z23" s="18">
        <v>0.5</v>
      </c>
    </row>
    <row r="24" spans="1:26" s="23" customFormat="1" ht="66" x14ac:dyDescent="0.2">
      <c r="A24" s="18">
        <v>23</v>
      </c>
      <c r="B24" s="18" t="s">
        <v>52</v>
      </c>
      <c r="C24" s="19" t="s">
        <v>33</v>
      </c>
      <c r="D24" s="19">
        <v>2</v>
      </c>
      <c r="E24" s="20" t="s">
        <v>28</v>
      </c>
      <c r="F24" s="20" t="s">
        <v>29</v>
      </c>
      <c r="G24" s="21">
        <f t="shared" si="0"/>
        <v>4</v>
      </c>
      <c r="H24" s="19"/>
      <c r="I24" s="19"/>
      <c r="J24" s="19">
        <v>1</v>
      </c>
      <c r="K24" s="19">
        <v>2</v>
      </c>
      <c r="L24" s="19"/>
      <c r="M24" s="19"/>
      <c r="N24" s="19"/>
      <c r="O24" s="19"/>
      <c r="P24" s="19"/>
      <c r="Q24" s="19"/>
      <c r="R24" s="19">
        <v>1</v>
      </c>
      <c r="S24" s="19"/>
      <c r="T24" s="19"/>
      <c r="U24" s="19"/>
      <c r="V24" s="19">
        <v>1600</v>
      </c>
      <c r="W24" s="19"/>
      <c r="X24" s="19"/>
      <c r="Y24" s="22">
        <v>1035</v>
      </c>
      <c r="Z24" s="18">
        <v>0.5</v>
      </c>
    </row>
    <row r="25" spans="1:26" s="23" customFormat="1" ht="66" x14ac:dyDescent="0.2">
      <c r="A25" s="18">
        <v>24</v>
      </c>
      <c r="B25" s="18" t="s">
        <v>53</v>
      </c>
      <c r="C25" s="19" t="s">
        <v>27</v>
      </c>
      <c r="D25" s="19">
        <v>2</v>
      </c>
      <c r="E25" s="20" t="s">
        <v>28</v>
      </c>
      <c r="F25" s="20" t="s">
        <v>29</v>
      </c>
      <c r="G25" s="21">
        <f t="shared" si="0"/>
        <v>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>
        <v>2</v>
      </c>
      <c r="U25" s="19"/>
      <c r="V25" s="19"/>
      <c r="W25" s="19"/>
      <c r="X25" s="19"/>
      <c r="Y25" s="22"/>
      <c r="Z25" s="18">
        <v>0.5</v>
      </c>
    </row>
    <row r="26" spans="1:26" s="23" customFormat="1" ht="66" x14ac:dyDescent="0.2">
      <c r="A26" s="18">
        <v>25</v>
      </c>
      <c r="B26" s="18" t="s">
        <v>54</v>
      </c>
      <c r="C26" s="19" t="s">
        <v>27</v>
      </c>
      <c r="D26" s="19">
        <v>2</v>
      </c>
      <c r="E26" s="20" t="s">
        <v>28</v>
      </c>
      <c r="F26" s="20" t="s">
        <v>29</v>
      </c>
      <c r="G26" s="21">
        <f t="shared" si="0"/>
        <v>2</v>
      </c>
      <c r="H26" s="19"/>
      <c r="I26" s="19"/>
      <c r="J26" s="19">
        <v>1</v>
      </c>
      <c r="K26" s="19">
        <v>1</v>
      </c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>
        <v>1200</v>
      </c>
      <c r="W26" s="19"/>
      <c r="X26" s="19"/>
      <c r="Y26" s="22"/>
      <c r="Z26" s="18">
        <v>0.5</v>
      </c>
    </row>
    <row r="27" spans="1:26" s="23" customFormat="1" ht="66" x14ac:dyDescent="0.2">
      <c r="A27" s="18">
        <v>26</v>
      </c>
      <c r="B27" s="18" t="s">
        <v>55</v>
      </c>
      <c r="C27" s="19" t="s">
        <v>27</v>
      </c>
      <c r="D27" s="19">
        <v>2</v>
      </c>
      <c r="E27" s="20" t="s">
        <v>28</v>
      </c>
      <c r="F27" s="20" t="s">
        <v>29</v>
      </c>
      <c r="G27" s="21">
        <f t="shared" si="0"/>
        <v>1</v>
      </c>
      <c r="H27" s="19"/>
      <c r="I27" s="19"/>
      <c r="J27" s="19">
        <v>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2"/>
      <c r="Z27" s="18">
        <v>0.5</v>
      </c>
    </row>
    <row r="28" spans="1:26" s="23" customFormat="1" ht="66" x14ac:dyDescent="0.2">
      <c r="A28" s="18">
        <v>27</v>
      </c>
      <c r="B28" s="18" t="s">
        <v>56</v>
      </c>
      <c r="C28" s="19" t="s">
        <v>27</v>
      </c>
      <c r="D28" s="19">
        <v>2</v>
      </c>
      <c r="E28" s="20" t="s">
        <v>28</v>
      </c>
      <c r="F28" s="20" t="s">
        <v>29</v>
      </c>
      <c r="G28" s="21">
        <f t="shared" si="0"/>
        <v>4</v>
      </c>
      <c r="H28" s="19"/>
      <c r="I28" s="19"/>
      <c r="J28" s="19">
        <v>2</v>
      </c>
      <c r="K28" s="19"/>
      <c r="L28" s="19"/>
      <c r="M28" s="19"/>
      <c r="N28" s="19"/>
      <c r="O28" s="19"/>
      <c r="P28" s="19"/>
      <c r="Q28" s="19"/>
      <c r="R28" s="19"/>
      <c r="S28" s="19"/>
      <c r="T28" s="19">
        <v>2</v>
      </c>
      <c r="U28" s="19"/>
      <c r="V28" s="19"/>
      <c r="W28" s="19"/>
      <c r="X28" s="19"/>
      <c r="Y28" s="22">
        <v>4840</v>
      </c>
      <c r="Z28" s="18">
        <v>0.5</v>
      </c>
    </row>
    <row r="29" spans="1:26" s="23" customFormat="1" ht="66" x14ac:dyDescent="0.2">
      <c r="A29" s="18">
        <v>28</v>
      </c>
      <c r="B29" s="18" t="s">
        <v>57</v>
      </c>
      <c r="C29" s="19" t="s">
        <v>27</v>
      </c>
      <c r="D29" s="19">
        <v>2</v>
      </c>
      <c r="E29" s="20" t="s">
        <v>28</v>
      </c>
      <c r="F29" s="20" t="s">
        <v>29</v>
      </c>
      <c r="G29" s="21">
        <f t="shared" si="0"/>
        <v>3</v>
      </c>
      <c r="H29" s="19"/>
      <c r="I29" s="19"/>
      <c r="J29" s="19">
        <v>2</v>
      </c>
      <c r="K29" s="19">
        <v>1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>
        <v>300</v>
      </c>
      <c r="W29" s="19"/>
      <c r="X29" s="19"/>
      <c r="Y29" s="22">
        <v>4692</v>
      </c>
      <c r="Z29" s="18">
        <v>0.5</v>
      </c>
    </row>
    <row r="30" spans="1:26" s="23" customFormat="1" ht="66" x14ac:dyDescent="0.2">
      <c r="A30" s="18">
        <v>29</v>
      </c>
      <c r="B30" s="18" t="s">
        <v>58</v>
      </c>
      <c r="C30" s="19" t="s">
        <v>27</v>
      </c>
      <c r="D30" s="19">
        <v>2</v>
      </c>
      <c r="E30" s="20" t="s">
        <v>28</v>
      </c>
      <c r="F30" s="20" t="s">
        <v>29</v>
      </c>
      <c r="G30" s="21">
        <f t="shared" si="0"/>
        <v>10</v>
      </c>
      <c r="H30" s="19"/>
      <c r="I30" s="19"/>
      <c r="J30" s="19">
        <v>6</v>
      </c>
      <c r="K30" s="19"/>
      <c r="L30" s="19"/>
      <c r="M30" s="19"/>
      <c r="N30" s="19"/>
      <c r="O30" s="19"/>
      <c r="P30" s="19"/>
      <c r="Q30" s="19"/>
      <c r="R30" s="19">
        <v>2</v>
      </c>
      <c r="S30" s="19"/>
      <c r="T30" s="19">
        <v>2</v>
      </c>
      <c r="U30" s="19"/>
      <c r="V30" s="19"/>
      <c r="W30" s="19"/>
      <c r="X30" s="19"/>
      <c r="Y30" s="22">
        <v>1683</v>
      </c>
      <c r="Z30" s="18">
        <v>0.5</v>
      </c>
    </row>
    <row r="31" spans="1:26" s="23" customFormat="1" ht="66" x14ac:dyDescent="0.2">
      <c r="A31" s="18">
        <v>30</v>
      </c>
      <c r="B31" s="18" t="s">
        <v>59</v>
      </c>
      <c r="C31" s="19" t="s">
        <v>27</v>
      </c>
      <c r="D31" s="19">
        <v>2</v>
      </c>
      <c r="E31" s="20" t="s">
        <v>28</v>
      </c>
      <c r="F31" s="20" t="s">
        <v>29</v>
      </c>
      <c r="G31" s="21">
        <f t="shared" si="0"/>
        <v>7</v>
      </c>
      <c r="H31" s="19"/>
      <c r="I31" s="19"/>
      <c r="J31" s="19">
        <v>5</v>
      </c>
      <c r="K31" s="19"/>
      <c r="L31" s="19"/>
      <c r="M31" s="19"/>
      <c r="N31" s="19"/>
      <c r="O31" s="19"/>
      <c r="P31" s="19"/>
      <c r="Q31" s="19"/>
      <c r="R31" s="19"/>
      <c r="S31" s="19"/>
      <c r="T31" s="19">
        <v>2</v>
      </c>
      <c r="U31" s="19"/>
      <c r="V31" s="19"/>
      <c r="W31" s="19"/>
      <c r="X31" s="19"/>
      <c r="Y31" s="22"/>
      <c r="Z31" s="18">
        <v>0.5</v>
      </c>
    </row>
    <row r="32" spans="1:26" s="23" customFormat="1" ht="66" x14ac:dyDescent="0.2">
      <c r="A32" s="18">
        <v>31</v>
      </c>
      <c r="B32" s="18" t="s">
        <v>60</v>
      </c>
      <c r="C32" s="19" t="s">
        <v>33</v>
      </c>
      <c r="D32" s="19">
        <v>2</v>
      </c>
      <c r="E32" s="20" t="s">
        <v>28</v>
      </c>
      <c r="F32" s="20" t="s">
        <v>29</v>
      </c>
      <c r="G32" s="21">
        <f t="shared" si="0"/>
        <v>4</v>
      </c>
      <c r="H32" s="19">
        <v>2</v>
      </c>
      <c r="I32" s="19"/>
      <c r="J32" s="19">
        <v>2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22"/>
      <c r="Z32" s="18">
        <v>0.5</v>
      </c>
    </row>
    <row r="33" spans="1:26" s="23" customFormat="1" ht="66" x14ac:dyDescent="0.2">
      <c r="A33" s="18">
        <v>32</v>
      </c>
      <c r="B33" s="18" t="s">
        <v>61</v>
      </c>
      <c r="C33" s="19" t="s">
        <v>27</v>
      </c>
      <c r="D33" s="19">
        <v>2</v>
      </c>
      <c r="E33" s="20" t="s">
        <v>28</v>
      </c>
      <c r="F33" s="20" t="s">
        <v>29</v>
      </c>
      <c r="G33" s="21">
        <f t="shared" si="0"/>
        <v>6</v>
      </c>
      <c r="H33" s="19">
        <v>1</v>
      </c>
      <c r="I33" s="19"/>
      <c r="J33" s="19">
        <v>1</v>
      </c>
      <c r="K33" s="19">
        <v>1</v>
      </c>
      <c r="L33" s="19"/>
      <c r="M33" s="19"/>
      <c r="N33" s="19"/>
      <c r="O33" s="19"/>
      <c r="P33" s="19"/>
      <c r="Q33" s="19"/>
      <c r="R33" s="19"/>
      <c r="S33" s="19"/>
      <c r="T33" s="19">
        <v>3</v>
      </c>
      <c r="U33" s="19"/>
      <c r="V33" s="19">
        <v>500</v>
      </c>
      <c r="W33" s="19"/>
      <c r="X33" s="19"/>
      <c r="Y33" s="22"/>
      <c r="Z33" s="18">
        <v>0.5</v>
      </c>
    </row>
    <row r="34" spans="1:26" s="23" customFormat="1" ht="66" x14ac:dyDescent="0.2">
      <c r="A34" s="18">
        <v>33</v>
      </c>
      <c r="B34" s="18" t="s">
        <v>62</v>
      </c>
      <c r="C34" s="19" t="s">
        <v>33</v>
      </c>
      <c r="D34" s="19">
        <v>2</v>
      </c>
      <c r="E34" s="20" t="s">
        <v>28</v>
      </c>
      <c r="F34" s="20" t="s">
        <v>29</v>
      </c>
      <c r="G34" s="21">
        <f t="shared" si="0"/>
        <v>8</v>
      </c>
      <c r="H34" s="19"/>
      <c r="I34" s="19"/>
      <c r="J34" s="19"/>
      <c r="K34" s="19">
        <v>1</v>
      </c>
      <c r="L34" s="19"/>
      <c r="M34" s="19">
        <v>2</v>
      </c>
      <c r="N34" s="19">
        <v>1</v>
      </c>
      <c r="O34" s="19"/>
      <c r="P34" s="19">
        <v>2</v>
      </c>
      <c r="Q34" s="19"/>
      <c r="R34" s="19"/>
      <c r="S34" s="19">
        <v>1</v>
      </c>
      <c r="T34" s="19">
        <v>1</v>
      </c>
      <c r="U34" s="19"/>
      <c r="V34" s="19">
        <v>900</v>
      </c>
      <c r="W34" s="19">
        <v>30</v>
      </c>
      <c r="X34" s="19">
        <v>110</v>
      </c>
      <c r="Y34" s="22"/>
      <c r="Z34" s="18">
        <v>0.5</v>
      </c>
    </row>
    <row r="35" spans="1:26" s="23" customFormat="1" ht="66" x14ac:dyDescent="0.2">
      <c r="A35" s="18">
        <v>34</v>
      </c>
      <c r="B35" s="18" t="s">
        <v>63</v>
      </c>
      <c r="C35" s="19" t="s">
        <v>33</v>
      </c>
      <c r="D35" s="19">
        <v>2</v>
      </c>
      <c r="E35" s="20" t="s">
        <v>28</v>
      </c>
      <c r="F35" s="20" t="s">
        <v>29</v>
      </c>
      <c r="G35" s="21">
        <v>23</v>
      </c>
      <c r="H35" s="19">
        <v>4</v>
      </c>
      <c r="I35" s="19">
        <v>4</v>
      </c>
      <c r="J35" s="19">
        <v>10</v>
      </c>
      <c r="K35" s="19">
        <v>4</v>
      </c>
      <c r="L35" s="19"/>
      <c r="M35" s="19">
        <v>4</v>
      </c>
      <c r="N35" s="19"/>
      <c r="O35" s="19"/>
      <c r="P35" s="19"/>
      <c r="Q35" s="19">
        <v>3</v>
      </c>
      <c r="R35" s="19"/>
      <c r="S35" s="19"/>
      <c r="T35" s="19">
        <v>4</v>
      </c>
      <c r="U35" s="19"/>
      <c r="V35" s="19">
        <v>400</v>
      </c>
      <c r="W35" s="19">
        <v>130</v>
      </c>
      <c r="X35" s="19">
        <v>195</v>
      </c>
      <c r="Y35" s="22"/>
      <c r="Z35" s="18">
        <v>7.7489999999999997</v>
      </c>
    </row>
    <row r="36" spans="1:26" s="23" customFormat="1" ht="66" x14ac:dyDescent="0.2">
      <c r="A36" s="18">
        <v>35</v>
      </c>
      <c r="B36" s="18" t="s">
        <v>64</v>
      </c>
      <c r="C36" s="19" t="s">
        <v>27</v>
      </c>
      <c r="D36" s="19">
        <v>2</v>
      </c>
      <c r="E36" s="20" t="s">
        <v>28</v>
      </c>
      <c r="F36" s="20" t="s">
        <v>29</v>
      </c>
      <c r="G36" s="21">
        <v>23</v>
      </c>
      <c r="H36" s="19"/>
      <c r="I36" s="19"/>
      <c r="J36" s="19">
        <v>5</v>
      </c>
      <c r="K36" s="19"/>
      <c r="L36" s="19"/>
      <c r="M36" s="19">
        <v>7</v>
      </c>
      <c r="N36" s="19"/>
      <c r="O36" s="19"/>
      <c r="P36" s="19"/>
      <c r="Q36" s="19">
        <v>3</v>
      </c>
      <c r="R36" s="19">
        <v>1</v>
      </c>
      <c r="S36" s="19">
        <v>4</v>
      </c>
      <c r="T36" s="19">
        <v>11</v>
      </c>
      <c r="U36" s="19"/>
      <c r="V36" s="19"/>
      <c r="W36" s="19"/>
      <c r="X36" s="19">
        <v>263</v>
      </c>
      <c r="Y36" s="22">
        <v>8020</v>
      </c>
      <c r="Z36" s="18">
        <v>0.5</v>
      </c>
    </row>
    <row r="37" spans="1:26" s="23" customFormat="1" ht="66" x14ac:dyDescent="0.2">
      <c r="A37" s="18">
        <v>36</v>
      </c>
      <c r="B37" s="18" t="s">
        <v>65</v>
      </c>
      <c r="C37" s="19" t="s">
        <v>27</v>
      </c>
      <c r="D37" s="19">
        <v>2</v>
      </c>
      <c r="E37" s="20" t="s">
        <v>28</v>
      </c>
      <c r="F37" s="20" t="s">
        <v>29</v>
      </c>
      <c r="G37" s="21">
        <f t="shared" si="0"/>
        <v>2</v>
      </c>
      <c r="H37" s="19"/>
      <c r="I37" s="19"/>
      <c r="J37" s="19">
        <v>2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22"/>
      <c r="Z37" s="18">
        <v>0.5</v>
      </c>
    </row>
    <row r="38" spans="1:26" s="23" customFormat="1" ht="66" x14ac:dyDescent="0.2">
      <c r="A38" s="18">
        <v>37</v>
      </c>
      <c r="B38" s="18" t="s">
        <v>66</v>
      </c>
      <c r="C38" s="19" t="s">
        <v>27</v>
      </c>
      <c r="D38" s="19">
        <v>2</v>
      </c>
      <c r="E38" s="20" t="s">
        <v>28</v>
      </c>
      <c r="F38" s="20" t="s">
        <v>29</v>
      </c>
      <c r="G38" s="21">
        <f t="shared" si="0"/>
        <v>7</v>
      </c>
      <c r="H38" s="19">
        <v>1</v>
      </c>
      <c r="I38" s="19"/>
      <c r="J38" s="19">
        <v>3</v>
      </c>
      <c r="K38" s="19"/>
      <c r="L38" s="19"/>
      <c r="M38" s="19"/>
      <c r="N38" s="19"/>
      <c r="O38" s="19"/>
      <c r="P38" s="19"/>
      <c r="Q38" s="19"/>
      <c r="R38" s="19"/>
      <c r="S38" s="19"/>
      <c r="T38" s="19">
        <v>3</v>
      </c>
      <c r="U38" s="19"/>
      <c r="V38" s="19"/>
      <c r="W38" s="19"/>
      <c r="X38" s="19"/>
      <c r="Y38" s="22">
        <v>4158</v>
      </c>
      <c r="Z38" s="18">
        <v>0.5</v>
      </c>
    </row>
    <row r="39" spans="1:26" s="23" customFormat="1" ht="66" x14ac:dyDescent="0.2">
      <c r="A39" s="18">
        <v>38</v>
      </c>
      <c r="B39" s="18" t="s">
        <v>67</v>
      </c>
      <c r="C39" s="19" t="s">
        <v>27</v>
      </c>
      <c r="D39" s="19">
        <v>2</v>
      </c>
      <c r="E39" s="20" t="s">
        <v>28</v>
      </c>
      <c r="F39" s="20" t="s">
        <v>29</v>
      </c>
      <c r="G39" s="21">
        <f t="shared" si="0"/>
        <v>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>
        <v>2</v>
      </c>
      <c r="U39" s="19"/>
      <c r="V39" s="19"/>
      <c r="W39" s="19"/>
      <c r="X39" s="19"/>
      <c r="Y39" s="22"/>
      <c r="Z39" s="18">
        <v>0.5</v>
      </c>
    </row>
    <row r="40" spans="1:26" s="23" customFormat="1" ht="66" x14ac:dyDescent="0.2">
      <c r="A40" s="18">
        <v>39</v>
      </c>
      <c r="B40" s="18" t="s">
        <v>68</v>
      </c>
      <c r="C40" s="19" t="s">
        <v>33</v>
      </c>
      <c r="D40" s="19">
        <v>2</v>
      </c>
      <c r="E40" s="20" t="s">
        <v>28</v>
      </c>
      <c r="F40" s="20" t="s">
        <v>29</v>
      </c>
      <c r="G40" s="21">
        <f t="shared" si="0"/>
        <v>1</v>
      </c>
      <c r="H40" s="19"/>
      <c r="I40" s="19"/>
      <c r="J40" s="19">
        <v>1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22">
        <v>10163</v>
      </c>
      <c r="Z40" s="18">
        <v>0.5</v>
      </c>
    </row>
    <row r="41" spans="1:26" s="23" customFormat="1" ht="66" x14ac:dyDescent="0.2">
      <c r="A41" s="18">
        <v>40</v>
      </c>
      <c r="B41" s="18" t="s">
        <v>69</v>
      </c>
      <c r="C41" s="19" t="s">
        <v>27</v>
      </c>
      <c r="D41" s="19">
        <v>2</v>
      </c>
      <c r="E41" s="20" t="s">
        <v>28</v>
      </c>
      <c r="F41" s="20" t="s">
        <v>29</v>
      </c>
      <c r="G41" s="21">
        <f t="shared" si="0"/>
        <v>9</v>
      </c>
      <c r="H41" s="19"/>
      <c r="I41" s="19"/>
      <c r="J41" s="19">
        <v>2</v>
      </c>
      <c r="K41" s="19">
        <v>1</v>
      </c>
      <c r="L41" s="19"/>
      <c r="M41" s="19"/>
      <c r="N41" s="19"/>
      <c r="O41" s="19"/>
      <c r="P41" s="19">
        <v>1</v>
      </c>
      <c r="Q41" s="19"/>
      <c r="R41" s="19"/>
      <c r="S41" s="19">
        <v>1</v>
      </c>
      <c r="T41" s="19">
        <v>4</v>
      </c>
      <c r="U41" s="19"/>
      <c r="V41" s="19">
        <v>80</v>
      </c>
      <c r="W41" s="19"/>
      <c r="X41" s="19"/>
      <c r="Y41" s="22"/>
      <c r="Z41" s="18">
        <v>0.5</v>
      </c>
    </row>
    <row r="42" spans="1:26" s="23" customFormat="1" ht="66" x14ac:dyDescent="0.2">
      <c r="A42" s="18">
        <v>41</v>
      </c>
      <c r="B42" s="18" t="s">
        <v>70</v>
      </c>
      <c r="C42" s="19" t="s">
        <v>33</v>
      </c>
      <c r="D42" s="19">
        <v>2</v>
      </c>
      <c r="E42" s="20" t="s">
        <v>28</v>
      </c>
      <c r="F42" s="20" t="s">
        <v>29</v>
      </c>
      <c r="G42" s="21">
        <f t="shared" si="0"/>
        <v>6</v>
      </c>
      <c r="H42" s="19"/>
      <c r="I42" s="19"/>
      <c r="J42" s="19">
        <v>5</v>
      </c>
      <c r="K42" s="19"/>
      <c r="L42" s="19"/>
      <c r="M42" s="19"/>
      <c r="N42" s="19"/>
      <c r="O42" s="19"/>
      <c r="P42" s="19"/>
      <c r="Q42" s="19"/>
      <c r="R42" s="19"/>
      <c r="S42" s="19"/>
      <c r="T42" s="19">
        <v>1</v>
      </c>
      <c r="U42" s="19"/>
      <c r="V42" s="19"/>
      <c r="W42" s="19"/>
      <c r="X42" s="19"/>
      <c r="Y42" s="22">
        <v>5908</v>
      </c>
      <c r="Z42" s="18">
        <v>12</v>
      </c>
    </row>
    <row r="43" spans="1:26" s="23" customFormat="1" ht="66" x14ac:dyDescent="0.2">
      <c r="A43" s="18">
        <v>42</v>
      </c>
      <c r="B43" s="18" t="s">
        <v>71</v>
      </c>
      <c r="C43" s="19" t="s">
        <v>33</v>
      </c>
      <c r="D43" s="19">
        <v>2</v>
      </c>
      <c r="E43" s="20" t="s">
        <v>28</v>
      </c>
      <c r="F43" s="20" t="s">
        <v>29</v>
      </c>
      <c r="G43" s="21">
        <f t="shared" si="0"/>
        <v>1</v>
      </c>
      <c r="H43" s="19"/>
      <c r="I43" s="19"/>
      <c r="J43" s="19">
        <v>1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22">
        <v>8460</v>
      </c>
      <c r="Z43" s="18">
        <v>0.5</v>
      </c>
    </row>
    <row r="44" spans="1:26" s="23" customFormat="1" ht="66" x14ac:dyDescent="0.2">
      <c r="A44" s="18">
        <v>43</v>
      </c>
      <c r="B44" s="18" t="s">
        <v>72</v>
      </c>
      <c r="C44" s="19" t="s">
        <v>27</v>
      </c>
      <c r="D44" s="19">
        <v>2</v>
      </c>
      <c r="E44" s="20" t="s">
        <v>28</v>
      </c>
      <c r="F44" s="20" t="s">
        <v>29</v>
      </c>
      <c r="G44" s="21">
        <f t="shared" si="0"/>
        <v>4</v>
      </c>
      <c r="H44" s="19"/>
      <c r="I44" s="19"/>
      <c r="J44" s="19">
        <v>2</v>
      </c>
      <c r="K44" s="19"/>
      <c r="L44" s="19"/>
      <c r="M44" s="19"/>
      <c r="N44" s="19"/>
      <c r="O44" s="19"/>
      <c r="P44" s="19"/>
      <c r="Q44" s="19"/>
      <c r="R44" s="19"/>
      <c r="S44" s="19"/>
      <c r="T44" s="19">
        <v>2</v>
      </c>
      <c r="U44" s="19"/>
      <c r="V44" s="19"/>
      <c r="W44" s="19"/>
      <c r="X44" s="19"/>
      <c r="Y44" s="26">
        <v>3796</v>
      </c>
      <c r="Z44" s="18">
        <v>0.5</v>
      </c>
    </row>
    <row r="45" spans="1:26" s="23" customFormat="1" ht="66" x14ac:dyDescent="0.2">
      <c r="A45" s="18">
        <v>44</v>
      </c>
      <c r="B45" s="18" t="s">
        <v>73</v>
      </c>
      <c r="C45" s="19" t="s">
        <v>27</v>
      </c>
      <c r="D45" s="19">
        <v>2</v>
      </c>
      <c r="E45" s="20" t="s">
        <v>28</v>
      </c>
      <c r="F45" s="20" t="s">
        <v>29</v>
      </c>
      <c r="G45" s="21">
        <f t="shared" si="0"/>
        <v>3</v>
      </c>
      <c r="H45" s="19"/>
      <c r="I45" s="19"/>
      <c r="J45" s="19">
        <v>2</v>
      </c>
      <c r="K45" s="19"/>
      <c r="L45" s="19"/>
      <c r="M45" s="19"/>
      <c r="N45" s="19"/>
      <c r="O45" s="19"/>
      <c r="P45" s="19"/>
      <c r="Q45" s="19"/>
      <c r="R45" s="19"/>
      <c r="S45" s="19"/>
      <c r="T45" s="19">
        <v>1</v>
      </c>
      <c r="U45" s="19"/>
      <c r="V45" s="19"/>
      <c r="W45" s="19"/>
      <c r="X45" s="19"/>
      <c r="Y45" s="22"/>
      <c r="Z45" s="18">
        <v>0.5</v>
      </c>
    </row>
    <row r="46" spans="1:26" s="23" customFormat="1" ht="66" x14ac:dyDescent="0.2">
      <c r="A46" s="18">
        <v>45</v>
      </c>
      <c r="B46" s="18" t="s">
        <v>74</v>
      </c>
      <c r="C46" s="19" t="s">
        <v>27</v>
      </c>
      <c r="D46" s="19">
        <v>2</v>
      </c>
      <c r="E46" s="20" t="s">
        <v>28</v>
      </c>
      <c r="F46" s="20" t="s">
        <v>29</v>
      </c>
      <c r="G46" s="21">
        <f t="shared" si="0"/>
        <v>6</v>
      </c>
      <c r="H46" s="19"/>
      <c r="I46" s="19"/>
      <c r="J46" s="19">
        <v>4</v>
      </c>
      <c r="K46" s="19"/>
      <c r="L46" s="19"/>
      <c r="M46" s="19"/>
      <c r="N46" s="19"/>
      <c r="O46" s="19"/>
      <c r="P46" s="19"/>
      <c r="Q46" s="19"/>
      <c r="R46" s="19"/>
      <c r="S46" s="19"/>
      <c r="T46" s="19">
        <v>2</v>
      </c>
      <c r="U46" s="19"/>
      <c r="V46" s="19"/>
      <c r="W46" s="19"/>
      <c r="X46" s="19"/>
      <c r="Y46" s="22">
        <v>7480</v>
      </c>
      <c r="Z46" s="18">
        <v>0.5</v>
      </c>
    </row>
    <row r="47" spans="1:26" s="23" customFormat="1" ht="66" x14ac:dyDescent="0.2">
      <c r="A47" s="18">
        <v>46</v>
      </c>
      <c r="B47" s="18" t="s">
        <v>75</v>
      </c>
      <c r="C47" s="19" t="s">
        <v>27</v>
      </c>
      <c r="D47" s="19">
        <v>2</v>
      </c>
      <c r="E47" s="20" t="s">
        <v>28</v>
      </c>
      <c r="F47" s="20" t="s">
        <v>29</v>
      </c>
      <c r="G47" s="21">
        <f t="shared" si="0"/>
        <v>4</v>
      </c>
      <c r="H47" s="19"/>
      <c r="I47" s="19"/>
      <c r="J47" s="19">
        <v>1</v>
      </c>
      <c r="K47" s="19"/>
      <c r="L47" s="19"/>
      <c r="M47" s="19"/>
      <c r="N47" s="19"/>
      <c r="O47" s="19"/>
      <c r="P47" s="19"/>
      <c r="Q47" s="19"/>
      <c r="R47" s="19"/>
      <c r="S47" s="19"/>
      <c r="T47" s="19">
        <v>3</v>
      </c>
      <c r="U47" s="19"/>
      <c r="V47" s="19"/>
      <c r="W47" s="19"/>
      <c r="X47" s="19"/>
      <c r="Y47" s="22"/>
      <c r="Z47" s="18">
        <v>0.5</v>
      </c>
    </row>
    <row r="48" spans="1:26" s="23" customFormat="1" ht="66" x14ac:dyDescent="0.2">
      <c r="A48" s="18">
        <v>47</v>
      </c>
      <c r="B48" s="18" t="s">
        <v>76</v>
      </c>
      <c r="C48" s="19" t="s">
        <v>27</v>
      </c>
      <c r="D48" s="19">
        <v>2</v>
      </c>
      <c r="E48" s="20" t="s">
        <v>28</v>
      </c>
      <c r="F48" s="20" t="s">
        <v>29</v>
      </c>
      <c r="G48" s="21">
        <f t="shared" si="0"/>
        <v>2</v>
      </c>
      <c r="H48" s="19"/>
      <c r="I48" s="19"/>
      <c r="J48" s="19">
        <v>1</v>
      </c>
      <c r="K48" s="19"/>
      <c r="L48" s="19"/>
      <c r="M48" s="19"/>
      <c r="N48" s="19"/>
      <c r="O48" s="19"/>
      <c r="P48" s="19"/>
      <c r="Q48" s="19"/>
      <c r="R48" s="19"/>
      <c r="S48" s="19"/>
      <c r="T48" s="19">
        <v>1</v>
      </c>
      <c r="U48" s="19"/>
      <c r="V48" s="19"/>
      <c r="W48" s="19"/>
      <c r="X48" s="19"/>
      <c r="Y48" s="22"/>
      <c r="Z48" s="18">
        <v>0.5</v>
      </c>
    </row>
    <row r="49" spans="1:26" s="23" customFormat="1" ht="66" x14ac:dyDescent="0.2">
      <c r="A49" s="18">
        <v>48</v>
      </c>
      <c r="B49" s="18" t="s">
        <v>77</v>
      </c>
      <c r="C49" s="19" t="s">
        <v>27</v>
      </c>
      <c r="D49" s="19">
        <v>2</v>
      </c>
      <c r="E49" s="20" t="s">
        <v>28</v>
      </c>
      <c r="F49" s="20" t="s">
        <v>29</v>
      </c>
      <c r="G49" s="21">
        <f t="shared" si="0"/>
        <v>12</v>
      </c>
      <c r="H49" s="19">
        <v>2</v>
      </c>
      <c r="I49" s="19"/>
      <c r="J49" s="19">
        <v>4</v>
      </c>
      <c r="K49" s="19">
        <v>1</v>
      </c>
      <c r="L49" s="19"/>
      <c r="M49" s="19"/>
      <c r="N49" s="19"/>
      <c r="O49" s="19"/>
      <c r="P49" s="19"/>
      <c r="Q49" s="19"/>
      <c r="R49" s="19"/>
      <c r="S49" s="19"/>
      <c r="T49" s="19">
        <v>5</v>
      </c>
      <c r="U49" s="19"/>
      <c r="V49" s="19">
        <v>600</v>
      </c>
      <c r="W49" s="19"/>
      <c r="X49" s="19"/>
      <c r="Y49" s="22"/>
      <c r="Z49" s="18">
        <v>0.5</v>
      </c>
    </row>
    <row r="50" spans="1:26" s="23" customFormat="1" ht="66" x14ac:dyDescent="0.2">
      <c r="A50" s="18">
        <v>49</v>
      </c>
      <c r="B50" s="18" t="s">
        <v>78</v>
      </c>
      <c r="C50" s="19" t="s">
        <v>33</v>
      </c>
      <c r="D50" s="19">
        <v>2</v>
      </c>
      <c r="E50" s="20" t="s">
        <v>28</v>
      </c>
      <c r="F50" s="20" t="s">
        <v>29</v>
      </c>
      <c r="G50" s="21">
        <f t="shared" si="0"/>
        <v>1</v>
      </c>
      <c r="H50" s="19"/>
      <c r="I50" s="19"/>
      <c r="J50" s="19"/>
      <c r="K50" s="19">
        <v>1</v>
      </c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>
        <v>600</v>
      </c>
      <c r="W50" s="19"/>
      <c r="X50" s="19"/>
      <c r="Y50" s="22">
        <v>5797</v>
      </c>
      <c r="Z50" s="18">
        <v>0.5</v>
      </c>
    </row>
    <row r="51" spans="1:26" s="23" customFormat="1" ht="66" x14ac:dyDescent="0.2">
      <c r="A51" s="18">
        <v>50</v>
      </c>
      <c r="B51" s="18" t="s">
        <v>79</v>
      </c>
      <c r="C51" s="19" t="s">
        <v>27</v>
      </c>
      <c r="D51" s="19">
        <v>2</v>
      </c>
      <c r="E51" s="20" t="s">
        <v>28</v>
      </c>
      <c r="F51" s="20" t="s">
        <v>29</v>
      </c>
      <c r="G51" s="21">
        <f t="shared" si="0"/>
        <v>5</v>
      </c>
      <c r="H51" s="19">
        <v>2</v>
      </c>
      <c r="I51" s="19"/>
      <c r="J51" s="19">
        <v>2</v>
      </c>
      <c r="K51" s="19"/>
      <c r="L51" s="19"/>
      <c r="M51" s="19"/>
      <c r="N51" s="19"/>
      <c r="O51" s="19"/>
      <c r="P51" s="19"/>
      <c r="Q51" s="19"/>
      <c r="R51" s="19"/>
      <c r="S51" s="19"/>
      <c r="T51" s="19">
        <v>1</v>
      </c>
      <c r="U51" s="19"/>
      <c r="V51" s="19"/>
      <c r="W51" s="19"/>
      <c r="X51" s="19"/>
      <c r="Y51" s="22"/>
      <c r="Z51" s="18">
        <v>0.5</v>
      </c>
    </row>
    <row r="52" spans="1:26" s="23" customFormat="1" ht="66" x14ac:dyDescent="0.2">
      <c r="A52" s="18">
        <v>51</v>
      </c>
      <c r="B52" s="18" t="s">
        <v>80</v>
      </c>
      <c r="C52" s="19" t="s">
        <v>33</v>
      </c>
      <c r="D52" s="19">
        <v>2</v>
      </c>
      <c r="E52" s="20" t="s">
        <v>28</v>
      </c>
      <c r="F52" s="20" t="s">
        <v>29</v>
      </c>
      <c r="G52" s="21">
        <f t="shared" si="0"/>
        <v>3</v>
      </c>
      <c r="H52" s="19">
        <v>1</v>
      </c>
      <c r="I52" s="19"/>
      <c r="J52" s="19">
        <v>1</v>
      </c>
      <c r="K52" s="19"/>
      <c r="L52" s="19"/>
      <c r="M52" s="19"/>
      <c r="N52" s="19"/>
      <c r="O52" s="19"/>
      <c r="P52" s="19"/>
      <c r="Q52" s="19">
        <v>1</v>
      </c>
      <c r="R52" s="19"/>
      <c r="S52" s="19"/>
      <c r="T52" s="19"/>
      <c r="U52" s="19"/>
      <c r="V52" s="19"/>
      <c r="W52" s="19"/>
      <c r="X52" s="19"/>
      <c r="Y52" s="22">
        <v>620</v>
      </c>
      <c r="Z52" s="18">
        <v>0.5</v>
      </c>
    </row>
    <row r="53" spans="1:26" s="23" customFormat="1" ht="66" x14ac:dyDescent="0.2">
      <c r="A53" s="27">
        <v>52</v>
      </c>
      <c r="B53" s="27" t="s">
        <v>81</v>
      </c>
      <c r="C53" s="28" t="s">
        <v>33</v>
      </c>
      <c r="D53" s="28">
        <v>2</v>
      </c>
      <c r="E53" s="29" t="s">
        <v>28</v>
      </c>
      <c r="F53" s="29" t="s">
        <v>29</v>
      </c>
      <c r="G53" s="21">
        <f t="shared" si="0"/>
        <v>4</v>
      </c>
      <c r="H53" s="28">
        <v>2</v>
      </c>
      <c r="I53" s="28"/>
      <c r="J53" s="28">
        <v>2</v>
      </c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2"/>
      <c r="Z53" s="18">
        <v>0.5</v>
      </c>
    </row>
    <row r="54" spans="1:26" s="23" customFormat="1" ht="66" x14ac:dyDescent="0.2">
      <c r="A54" s="18">
        <v>53</v>
      </c>
      <c r="B54" s="27" t="s">
        <v>82</v>
      </c>
      <c r="C54" s="28" t="s">
        <v>27</v>
      </c>
      <c r="D54" s="28">
        <v>2</v>
      </c>
      <c r="E54" s="29" t="s">
        <v>28</v>
      </c>
      <c r="F54" s="29" t="s">
        <v>29</v>
      </c>
      <c r="G54" s="21">
        <f t="shared" si="0"/>
        <v>1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>
        <v>1</v>
      </c>
      <c r="U54" s="28"/>
      <c r="V54" s="28"/>
      <c r="W54" s="28"/>
      <c r="X54" s="28"/>
      <c r="Y54" s="22">
        <v>2168</v>
      </c>
      <c r="Z54" s="18">
        <v>0.5</v>
      </c>
    </row>
    <row r="55" spans="1:26" s="23" customFormat="1" ht="66" x14ac:dyDescent="0.2">
      <c r="A55" s="27">
        <v>54</v>
      </c>
      <c r="B55" s="27" t="s">
        <v>83</v>
      </c>
      <c r="C55" s="28" t="s">
        <v>33</v>
      </c>
      <c r="D55" s="28">
        <v>2</v>
      </c>
      <c r="E55" s="29" t="s">
        <v>28</v>
      </c>
      <c r="F55" s="29" t="s">
        <v>29</v>
      </c>
      <c r="G55" s="21">
        <f t="shared" si="0"/>
        <v>1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>
        <v>1</v>
      </c>
      <c r="U55" s="28"/>
      <c r="V55" s="28"/>
      <c r="W55" s="28"/>
      <c r="X55" s="28"/>
      <c r="Y55" s="22">
        <v>3057</v>
      </c>
      <c r="Z55" s="18">
        <v>0.5</v>
      </c>
    </row>
    <row r="56" spans="1:26" s="23" customFormat="1" ht="66" x14ac:dyDescent="0.2">
      <c r="A56" s="18">
        <v>55</v>
      </c>
      <c r="B56" s="27" t="s">
        <v>84</v>
      </c>
      <c r="C56" s="28" t="s">
        <v>33</v>
      </c>
      <c r="D56" s="28">
        <v>2</v>
      </c>
      <c r="E56" s="29" t="s">
        <v>28</v>
      </c>
      <c r="F56" s="29" t="s">
        <v>29</v>
      </c>
      <c r="G56" s="21">
        <f t="shared" si="0"/>
        <v>1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>
        <v>1</v>
      </c>
      <c r="U56" s="28"/>
      <c r="V56" s="28"/>
      <c r="W56" s="28"/>
      <c r="X56" s="28"/>
      <c r="Y56" s="22">
        <v>778</v>
      </c>
      <c r="Z56" s="18">
        <v>0.5</v>
      </c>
    </row>
    <row r="57" spans="1:26" s="23" customFormat="1" ht="66" x14ac:dyDescent="0.2">
      <c r="A57" s="27">
        <v>56</v>
      </c>
      <c r="B57" s="27" t="s">
        <v>85</v>
      </c>
      <c r="C57" s="28" t="s">
        <v>33</v>
      </c>
      <c r="D57" s="28">
        <v>2</v>
      </c>
      <c r="E57" s="29" t="s">
        <v>28</v>
      </c>
      <c r="F57" s="29" t="s">
        <v>29</v>
      </c>
      <c r="G57" s="21">
        <f t="shared" si="0"/>
        <v>1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>
        <v>1</v>
      </c>
      <c r="U57" s="28"/>
      <c r="V57" s="28"/>
      <c r="W57" s="28"/>
      <c r="X57" s="28"/>
      <c r="Y57" s="22">
        <v>2575</v>
      </c>
      <c r="Z57" s="18">
        <v>0.5</v>
      </c>
    </row>
    <row r="58" spans="1:26" s="23" customFormat="1" ht="66" x14ac:dyDescent="0.2">
      <c r="A58" s="18">
        <v>57</v>
      </c>
      <c r="B58" s="27" t="s">
        <v>86</v>
      </c>
      <c r="C58" s="28" t="s">
        <v>33</v>
      </c>
      <c r="D58" s="28">
        <v>2</v>
      </c>
      <c r="E58" s="29" t="s">
        <v>28</v>
      </c>
      <c r="F58" s="29" t="s">
        <v>29</v>
      </c>
      <c r="G58" s="21">
        <f t="shared" si="0"/>
        <v>1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>
        <v>1</v>
      </c>
      <c r="U58" s="28"/>
      <c r="V58" s="28"/>
      <c r="W58" s="28"/>
      <c r="X58" s="28"/>
      <c r="Y58" s="22">
        <v>2442</v>
      </c>
      <c r="Z58" s="18">
        <v>0.5</v>
      </c>
    </row>
    <row r="59" spans="1:26" s="23" customFormat="1" ht="66" x14ac:dyDescent="0.2">
      <c r="A59" s="27">
        <v>58</v>
      </c>
      <c r="B59" s="27" t="s">
        <v>87</v>
      </c>
      <c r="C59" s="28" t="s">
        <v>33</v>
      </c>
      <c r="D59" s="28">
        <v>2</v>
      </c>
      <c r="E59" s="29" t="s">
        <v>28</v>
      </c>
      <c r="F59" s="29" t="s">
        <v>29</v>
      </c>
      <c r="G59" s="21">
        <f t="shared" si="0"/>
        <v>1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>
        <v>1</v>
      </c>
      <c r="U59" s="28"/>
      <c r="V59" s="28"/>
      <c r="W59" s="28"/>
      <c r="X59" s="28"/>
      <c r="Y59" s="22">
        <v>1171</v>
      </c>
      <c r="Z59" s="18">
        <v>0.5</v>
      </c>
    </row>
    <row r="60" spans="1:26" s="23" customFormat="1" ht="66" x14ac:dyDescent="0.2">
      <c r="A60" s="18">
        <v>59</v>
      </c>
      <c r="B60" s="27" t="s">
        <v>88</v>
      </c>
      <c r="C60" s="28" t="s">
        <v>33</v>
      </c>
      <c r="D60" s="28">
        <v>2</v>
      </c>
      <c r="E60" s="29" t="s">
        <v>28</v>
      </c>
      <c r="F60" s="29" t="s">
        <v>29</v>
      </c>
      <c r="G60" s="21">
        <f t="shared" si="0"/>
        <v>1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>
        <v>1</v>
      </c>
      <c r="U60" s="28"/>
      <c r="V60" s="28"/>
      <c r="W60" s="28"/>
      <c r="X60" s="28"/>
      <c r="Y60" s="22">
        <v>2015</v>
      </c>
      <c r="Z60" s="18">
        <v>0.5</v>
      </c>
    </row>
    <row r="61" spans="1:26" s="23" customFormat="1" ht="66" x14ac:dyDescent="0.2">
      <c r="A61" s="27">
        <v>60</v>
      </c>
      <c r="B61" s="27" t="s">
        <v>89</v>
      </c>
      <c r="C61" s="28" t="s">
        <v>33</v>
      </c>
      <c r="D61" s="28">
        <v>2</v>
      </c>
      <c r="E61" s="29" t="s">
        <v>28</v>
      </c>
      <c r="F61" s="29" t="s">
        <v>29</v>
      </c>
      <c r="G61" s="21">
        <f t="shared" si="0"/>
        <v>1</v>
      </c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>
        <v>1</v>
      </c>
      <c r="U61" s="28"/>
      <c r="V61" s="28"/>
      <c r="W61" s="28"/>
      <c r="X61" s="28"/>
      <c r="Y61" s="22">
        <v>1078</v>
      </c>
      <c r="Z61" s="18">
        <v>0.5</v>
      </c>
    </row>
    <row r="62" spans="1:26" s="23" customFormat="1" ht="66" x14ac:dyDescent="0.2">
      <c r="A62" s="18">
        <v>61</v>
      </c>
      <c r="B62" s="27" t="s">
        <v>90</v>
      </c>
      <c r="C62" s="28" t="s">
        <v>33</v>
      </c>
      <c r="D62" s="28">
        <v>2</v>
      </c>
      <c r="E62" s="29" t="s">
        <v>28</v>
      </c>
      <c r="F62" s="29" t="s">
        <v>29</v>
      </c>
      <c r="G62" s="21">
        <f t="shared" si="0"/>
        <v>1</v>
      </c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>
        <v>1</v>
      </c>
      <c r="U62" s="28"/>
      <c r="V62" s="28"/>
      <c r="W62" s="28"/>
      <c r="X62" s="28"/>
      <c r="Y62" s="22">
        <v>1139</v>
      </c>
      <c r="Z62" s="18">
        <v>0.5</v>
      </c>
    </row>
    <row r="63" spans="1:26" s="23" customFormat="1" ht="66" x14ac:dyDescent="0.2">
      <c r="A63" s="27">
        <v>62</v>
      </c>
      <c r="B63" s="27" t="s">
        <v>91</v>
      </c>
      <c r="C63" s="28" t="s">
        <v>33</v>
      </c>
      <c r="D63" s="28">
        <v>2</v>
      </c>
      <c r="E63" s="29" t="s">
        <v>28</v>
      </c>
      <c r="F63" s="29" t="s">
        <v>29</v>
      </c>
      <c r="G63" s="21">
        <f t="shared" si="0"/>
        <v>1</v>
      </c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>
        <v>1</v>
      </c>
      <c r="U63" s="28"/>
      <c r="V63" s="28"/>
      <c r="W63" s="28"/>
      <c r="X63" s="28"/>
      <c r="Y63" s="22">
        <v>2212</v>
      </c>
      <c r="Z63" s="18">
        <v>0.5</v>
      </c>
    </row>
    <row r="64" spans="1:26" s="23" customFormat="1" ht="66" x14ac:dyDescent="0.2">
      <c r="A64" s="18">
        <v>63</v>
      </c>
      <c r="B64" s="27" t="s">
        <v>92</v>
      </c>
      <c r="C64" s="28" t="s">
        <v>33</v>
      </c>
      <c r="D64" s="28">
        <v>2</v>
      </c>
      <c r="E64" s="29" t="s">
        <v>28</v>
      </c>
      <c r="F64" s="29" t="s">
        <v>29</v>
      </c>
      <c r="G64" s="21">
        <f t="shared" si="0"/>
        <v>1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>
        <v>1</v>
      </c>
      <c r="U64" s="28"/>
      <c r="V64" s="28"/>
      <c r="W64" s="28"/>
      <c r="X64" s="28"/>
      <c r="Y64" s="22">
        <v>798</v>
      </c>
      <c r="Z64" s="18">
        <v>0.5</v>
      </c>
    </row>
    <row r="65" spans="1:27" s="23" customFormat="1" ht="66" x14ac:dyDescent="0.2">
      <c r="A65" s="27">
        <v>64</v>
      </c>
      <c r="B65" s="27" t="s">
        <v>93</v>
      </c>
      <c r="C65" s="28" t="s">
        <v>33</v>
      </c>
      <c r="D65" s="28">
        <v>2</v>
      </c>
      <c r="E65" s="29" t="s">
        <v>28</v>
      </c>
      <c r="F65" s="29" t="s">
        <v>29</v>
      </c>
      <c r="G65" s="21">
        <f t="shared" si="0"/>
        <v>1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>
        <v>1</v>
      </c>
      <c r="U65" s="28"/>
      <c r="V65" s="28"/>
      <c r="W65" s="28"/>
      <c r="X65" s="28"/>
      <c r="Y65" s="22">
        <v>559</v>
      </c>
      <c r="Z65" s="18">
        <v>0.5</v>
      </c>
    </row>
    <row r="66" spans="1:27" s="23" customFormat="1" ht="66" x14ac:dyDescent="0.2">
      <c r="A66" s="18">
        <v>65</v>
      </c>
      <c r="B66" s="27" t="s">
        <v>94</v>
      </c>
      <c r="C66" s="28" t="s">
        <v>33</v>
      </c>
      <c r="D66" s="28">
        <v>2</v>
      </c>
      <c r="E66" s="29" t="s">
        <v>28</v>
      </c>
      <c r="F66" s="29" t="s">
        <v>29</v>
      </c>
      <c r="G66" s="21">
        <f t="shared" si="0"/>
        <v>1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>
        <v>1</v>
      </c>
      <c r="U66" s="28"/>
      <c r="V66" s="28"/>
      <c r="W66" s="28"/>
      <c r="X66" s="28"/>
      <c r="Y66" s="22">
        <v>810</v>
      </c>
      <c r="Z66" s="18">
        <v>0.5</v>
      </c>
    </row>
    <row r="67" spans="1:27" s="23" customFormat="1" ht="66" x14ac:dyDescent="0.2">
      <c r="A67" s="27">
        <v>66</v>
      </c>
      <c r="B67" s="27" t="s">
        <v>95</v>
      </c>
      <c r="C67" s="28" t="s">
        <v>33</v>
      </c>
      <c r="D67" s="28">
        <v>2</v>
      </c>
      <c r="E67" s="29" t="s">
        <v>28</v>
      </c>
      <c r="F67" s="29" t="s">
        <v>29</v>
      </c>
      <c r="G67" s="21">
        <f t="shared" ref="G67:G68" si="1">SUM(H67:T67)</f>
        <v>1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>
        <v>1</v>
      </c>
      <c r="U67" s="28"/>
      <c r="V67" s="28"/>
      <c r="W67" s="28"/>
      <c r="X67" s="28"/>
      <c r="Y67" s="22">
        <v>1700</v>
      </c>
      <c r="Z67" s="18">
        <v>0.5</v>
      </c>
    </row>
    <row r="68" spans="1:27" s="23" customFormat="1" ht="66" x14ac:dyDescent="0.2">
      <c r="A68" s="18">
        <v>67</v>
      </c>
      <c r="B68" s="27" t="s">
        <v>96</v>
      </c>
      <c r="C68" s="28" t="s">
        <v>33</v>
      </c>
      <c r="D68" s="28">
        <v>2</v>
      </c>
      <c r="E68" s="29" t="s">
        <v>28</v>
      </c>
      <c r="F68" s="29" t="s">
        <v>29</v>
      </c>
      <c r="G68" s="21">
        <f t="shared" si="1"/>
        <v>1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>
        <v>1</v>
      </c>
      <c r="U68" s="28"/>
      <c r="V68" s="28"/>
      <c r="W68" s="28"/>
      <c r="X68" s="28"/>
      <c r="Y68" s="22">
        <v>839</v>
      </c>
      <c r="Z68" s="18">
        <v>0.5</v>
      </c>
    </row>
    <row r="69" spans="1:27" s="30" customFormat="1" ht="25.5" x14ac:dyDescent="0.2">
      <c r="B69" s="31" t="s">
        <v>97</v>
      </c>
      <c r="D69" s="32">
        <f>SUM(D2:D68)</f>
        <v>124</v>
      </c>
      <c r="E69" s="32">
        <f t="shared" ref="E69:Z69" si="2">SUM(E2:E68)</f>
        <v>0</v>
      </c>
      <c r="F69" s="32">
        <f t="shared" si="2"/>
        <v>0</v>
      </c>
      <c r="G69" s="32">
        <f t="shared" si="2"/>
        <v>282</v>
      </c>
      <c r="H69" s="32">
        <f t="shared" si="2"/>
        <v>38</v>
      </c>
      <c r="I69" s="32">
        <f t="shared" si="2"/>
        <v>17</v>
      </c>
      <c r="J69" s="32">
        <f t="shared" si="2"/>
        <v>129</v>
      </c>
      <c r="K69" s="32">
        <f t="shared" si="2"/>
        <v>26</v>
      </c>
      <c r="L69" s="32">
        <f t="shared" si="2"/>
        <v>1</v>
      </c>
      <c r="M69" s="32">
        <f t="shared" si="2"/>
        <v>22</v>
      </c>
      <c r="N69" s="32">
        <f t="shared" si="2"/>
        <v>9</v>
      </c>
      <c r="O69" s="32">
        <f t="shared" si="2"/>
        <v>1</v>
      </c>
      <c r="P69" s="32">
        <f t="shared" si="2"/>
        <v>4</v>
      </c>
      <c r="Q69" s="32">
        <f t="shared" si="2"/>
        <v>11</v>
      </c>
      <c r="R69" s="32">
        <f t="shared" si="2"/>
        <v>4</v>
      </c>
      <c r="S69" s="32">
        <f t="shared" si="2"/>
        <v>6</v>
      </c>
      <c r="T69" s="32">
        <f t="shared" si="2"/>
        <v>87</v>
      </c>
      <c r="U69" s="32">
        <f t="shared" si="2"/>
        <v>100</v>
      </c>
      <c r="V69" s="32">
        <f t="shared" si="2"/>
        <v>9479</v>
      </c>
      <c r="W69" s="32">
        <f t="shared" si="2"/>
        <v>320</v>
      </c>
      <c r="X69" s="32">
        <f t="shared" si="2"/>
        <v>1123</v>
      </c>
      <c r="Y69" s="32">
        <f t="shared" si="2"/>
        <v>118042</v>
      </c>
      <c r="Z69" s="32">
        <f t="shared" si="2"/>
        <v>66.748999999999995</v>
      </c>
      <c r="AA69" s="33"/>
    </row>
    <row r="70" spans="1:27" s="19" customFormat="1" ht="38.25" x14ac:dyDescent="0.2">
      <c r="A70" s="19">
        <v>15</v>
      </c>
      <c r="B70" s="13" t="s">
        <v>98</v>
      </c>
      <c r="D70" s="19">
        <v>153</v>
      </c>
      <c r="G70" s="34">
        <f>65*26</f>
        <v>1690</v>
      </c>
      <c r="H70" s="35">
        <f>21828/8</f>
        <v>2728.5</v>
      </c>
      <c r="I70" s="35">
        <v>1690</v>
      </c>
      <c r="Y70" s="35"/>
      <c r="AA70" s="36"/>
    </row>
    <row r="71" spans="1:27" s="37" customFormat="1" x14ac:dyDescent="0.2">
      <c r="A71" s="37">
        <f>+A70+A68</f>
        <v>82</v>
      </c>
      <c r="B71" s="37" t="s">
        <v>99</v>
      </c>
      <c r="D71" s="37">
        <f>+D70+D69</f>
        <v>277</v>
      </c>
      <c r="E71" s="37">
        <f t="shared" ref="E71:Z71" si="3">+E70+E69</f>
        <v>0</v>
      </c>
      <c r="F71" s="37">
        <f t="shared" si="3"/>
        <v>0</v>
      </c>
      <c r="G71" s="37">
        <f t="shared" si="3"/>
        <v>1972</v>
      </c>
      <c r="H71" s="38">
        <f t="shared" si="3"/>
        <v>2766.5</v>
      </c>
      <c r="I71" s="39">
        <f t="shared" si="3"/>
        <v>1707</v>
      </c>
      <c r="J71" s="37">
        <f t="shared" si="3"/>
        <v>129</v>
      </c>
      <c r="K71" s="40">
        <f t="shared" si="3"/>
        <v>26</v>
      </c>
      <c r="L71" s="39">
        <f t="shared" si="3"/>
        <v>1</v>
      </c>
      <c r="M71" s="41">
        <f t="shared" si="3"/>
        <v>22</v>
      </c>
      <c r="N71" s="41">
        <f t="shared" si="3"/>
        <v>9</v>
      </c>
      <c r="O71" s="39">
        <f t="shared" si="3"/>
        <v>1</v>
      </c>
      <c r="P71" s="42">
        <f t="shared" si="3"/>
        <v>4</v>
      </c>
      <c r="Q71" s="42">
        <f t="shared" si="3"/>
        <v>11</v>
      </c>
      <c r="R71" s="42">
        <f t="shared" si="3"/>
        <v>4</v>
      </c>
      <c r="S71" s="42">
        <f t="shared" si="3"/>
        <v>6</v>
      </c>
      <c r="T71" s="42">
        <f t="shared" si="3"/>
        <v>87</v>
      </c>
      <c r="U71" s="39">
        <f t="shared" si="3"/>
        <v>100</v>
      </c>
      <c r="V71" s="39">
        <f t="shared" si="3"/>
        <v>9479</v>
      </c>
      <c r="W71" s="39">
        <f t="shared" si="3"/>
        <v>320</v>
      </c>
      <c r="X71" s="39">
        <f t="shared" si="3"/>
        <v>1123</v>
      </c>
      <c r="Y71" s="43">
        <f t="shared" si="3"/>
        <v>118042</v>
      </c>
      <c r="Z71" s="39">
        <f t="shared" si="3"/>
        <v>66.748999999999995</v>
      </c>
      <c r="AA71" s="44"/>
    </row>
    <row r="72" spans="1:27" x14ac:dyDescent="0.2">
      <c r="G72" s="45"/>
      <c r="H72" s="45"/>
      <c r="I72" s="46"/>
    </row>
  </sheetData>
  <autoFilter ref="A1:Z75" xr:uid="{8E337200-254D-46DB-AAC7-F5D02785028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7905-6266-4D45-896B-0E256FCBA95B}">
  <dimension ref="A1:Z76"/>
  <sheetViews>
    <sheetView zoomScale="77" zoomScaleNormal="77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78" sqref="J78"/>
    </sheetView>
  </sheetViews>
  <sheetFormatPr baseColWidth="10" defaultRowHeight="14.25" x14ac:dyDescent="0.2"/>
  <cols>
    <col min="1" max="1" width="3.375" style="17" customWidth="1"/>
    <col min="2" max="2" width="28.5" style="17" customWidth="1"/>
    <col min="3" max="3" width="11" style="17"/>
    <col min="4" max="4" width="11" style="49"/>
    <col min="5" max="25" width="11" style="17"/>
    <col min="26" max="26" width="11" style="48"/>
    <col min="27" max="16384" width="11" style="17"/>
  </cols>
  <sheetData>
    <row r="1" spans="1:26" ht="140.25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9" t="s">
        <v>12</v>
      </c>
      <c r="N1" s="10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0" t="s">
        <v>18</v>
      </c>
      <c r="T1" s="11" t="s">
        <v>19</v>
      </c>
      <c r="U1" s="13" t="s">
        <v>21</v>
      </c>
      <c r="V1" s="12" t="s">
        <v>20</v>
      </c>
      <c r="W1" s="14" t="s">
        <v>22</v>
      </c>
      <c r="X1" s="14" t="s">
        <v>23</v>
      </c>
      <c r="Y1" s="15" t="s">
        <v>24</v>
      </c>
      <c r="Z1" s="65" t="s">
        <v>25</v>
      </c>
    </row>
    <row r="2" spans="1:26" ht="66" x14ac:dyDescent="0.2">
      <c r="A2" s="52">
        <v>1</v>
      </c>
      <c r="B2" s="52" t="s">
        <v>26</v>
      </c>
      <c r="C2" s="52" t="s">
        <v>27</v>
      </c>
      <c r="D2" s="24">
        <v>1</v>
      </c>
      <c r="E2" s="20" t="s">
        <v>28</v>
      </c>
      <c r="F2" s="20" t="s">
        <v>29</v>
      </c>
      <c r="G2" s="21">
        <f>SUM(H2:T2)</f>
        <v>2</v>
      </c>
      <c r="H2" s="64"/>
      <c r="I2" s="64"/>
      <c r="J2" s="64">
        <v>1</v>
      </c>
      <c r="K2" s="64"/>
      <c r="L2" s="64"/>
      <c r="M2" s="64"/>
      <c r="N2" s="64"/>
      <c r="O2" s="64"/>
      <c r="P2" s="64"/>
      <c r="Q2" s="64"/>
      <c r="R2" s="64"/>
      <c r="S2" s="64"/>
      <c r="T2" s="64">
        <v>1</v>
      </c>
      <c r="U2" s="64"/>
      <c r="V2" s="64"/>
      <c r="W2" s="64"/>
      <c r="X2" s="64"/>
      <c r="Y2" s="64"/>
      <c r="Z2" s="63">
        <v>1</v>
      </c>
    </row>
    <row r="3" spans="1:26" ht="66" x14ac:dyDescent="0.2">
      <c r="A3" s="52">
        <v>2</v>
      </c>
      <c r="B3" s="52" t="s">
        <v>32</v>
      </c>
      <c r="C3" s="52" t="s">
        <v>33</v>
      </c>
      <c r="D3" s="24">
        <v>4</v>
      </c>
      <c r="E3" s="20" t="s">
        <v>28</v>
      </c>
      <c r="F3" s="20" t="s">
        <v>29</v>
      </c>
      <c r="G3" s="21">
        <f>SUM(H3:T3)</f>
        <v>1</v>
      </c>
      <c r="H3" s="64"/>
      <c r="I3" s="64"/>
      <c r="J3" s="64">
        <v>1</v>
      </c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3">
        <v>1</v>
      </c>
    </row>
    <row r="4" spans="1:26" ht="66" x14ac:dyDescent="0.2">
      <c r="A4" s="52">
        <v>3</v>
      </c>
      <c r="B4" s="52" t="s">
        <v>34</v>
      </c>
      <c r="C4" s="52" t="s">
        <v>33</v>
      </c>
      <c r="D4" s="24">
        <v>13</v>
      </c>
      <c r="E4" s="20" t="s">
        <v>28</v>
      </c>
      <c r="F4" s="20" t="s">
        <v>29</v>
      </c>
      <c r="G4" s="21">
        <v>24</v>
      </c>
      <c r="H4" s="64">
        <v>14</v>
      </c>
      <c r="I4" s="64">
        <v>14</v>
      </c>
      <c r="J4" s="64">
        <v>27</v>
      </c>
      <c r="K4" s="64">
        <v>11</v>
      </c>
      <c r="L4" s="64"/>
      <c r="M4" s="64">
        <v>10</v>
      </c>
      <c r="N4" s="64">
        <v>9</v>
      </c>
      <c r="O4" s="64">
        <v>3</v>
      </c>
      <c r="P4" s="64">
        <v>1</v>
      </c>
      <c r="Q4" s="64"/>
      <c r="R4" s="64">
        <v>3</v>
      </c>
      <c r="S4" s="64">
        <v>1</v>
      </c>
      <c r="T4" s="64">
        <v>1</v>
      </c>
      <c r="U4" s="64">
        <v>2920</v>
      </c>
      <c r="V4" s="64">
        <v>950</v>
      </c>
      <c r="W4" s="64">
        <v>950</v>
      </c>
      <c r="X4" s="64">
        <v>410</v>
      </c>
      <c r="Y4" s="64">
        <v>16976</v>
      </c>
      <c r="Z4" s="63">
        <v>5</v>
      </c>
    </row>
    <row r="5" spans="1:26" x14ac:dyDescent="0.2">
      <c r="A5" s="52">
        <v>4</v>
      </c>
      <c r="B5" s="52" t="s">
        <v>117</v>
      </c>
      <c r="C5" s="52" t="s">
        <v>33</v>
      </c>
      <c r="D5" s="24"/>
      <c r="E5" s="20"/>
      <c r="F5" s="20"/>
      <c r="G5" s="21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>
        <v>1</v>
      </c>
      <c r="U5" s="64"/>
      <c r="V5" s="64"/>
      <c r="W5" s="64"/>
      <c r="X5" s="64"/>
      <c r="Y5" s="64">
        <v>2168</v>
      </c>
      <c r="Z5" s="63"/>
    </row>
    <row r="6" spans="1:26" ht="66" x14ac:dyDescent="0.2">
      <c r="A6" s="52">
        <v>5</v>
      </c>
      <c r="B6" s="52" t="s">
        <v>35</v>
      </c>
      <c r="C6" s="52" t="s">
        <v>27</v>
      </c>
      <c r="D6" s="24">
        <v>1</v>
      </c>
      <c r="E6" s="20" t="s">
        <v>28</v>
      </c>
      <c r="F6" s="20" t="s">
        <v>29</v>
      </c>
      <c r="G6" s="21">
        <f>SUM(H6:T6)</f>
        <v>5</v>
      </c>
      <c r="H6" s="64"/>
      <c r="I6" s="64"/>
      <c r="J6" s="64">
        <v>1</v>
      </c>
      <c r="K6" s="64"/>
      <c r="L6" s="64"/>
      <c r="M6" s="64"/>
      <c r="N6" s="64"/>
      <c r="O6" s="64"/>
      <c r="P6" s="64"/>
      <c r="Q6" s="64"/>
      <c r="R6" s="64"/>
      <c r="S6" s="64"/>
      <c r="T6" s="64">
        <v>4</v>
      </c>
      <c r="U6" s="64"/>
      <c r="V6" s="64"/>
      <c r="W6" s="64"/>
      <c r="X6" s="64"/>
      <c r="Y6" s="64"/>
      <c r="Z6" s="63">
        <v>1</v>
      </c>
    </row>
    <row r="7" spans="1:26" ht="66" x14ac:dyDescent="0.2">
      <c r="A7" s="52">
        <v>6</v>
      </c>
      <c r="B7" s="52" t="s">
        <v>36</v>
      </c>
      <c r="C7" s="52" t="s">
        <v>33</v>
      </c>
      <c r="D7" s="24">
        <v>1</v>
      </c>
      <c r="E7" s="20" t="s">
        <v>28</v>
      </c>
      <c r="F7" s="20" t="s">
        <v>29</v>
      </c>
      <c r="G7" s="21">
        <f>SUM(H7:T7)</f>
        <v>6</v>
      </c>
      <c r="H7" s="64">
        <v>3</v>
      </c>
      <c r="I7" s="64"/>
      <c r="J7" s="64">
        <v>3</v>
      </c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3">
        <v>1</v>
      </c>
    </row>
    <row r="8" spans="1:26" ht="66" x14ac:dyDescent="0.2">
      <c r="A8" s="52">
        <v>7</v>
      </c>
      <c r="B8" s="52" t="s">
        <v>116</v>
      </c>
      <c r="C8" s="52" t="s">
        <v>33</v>
      </c>
      <c r="D8" s="24">
        <v>1</v>
      </c>
      <c r="E8" s="20" t="s">
        <v>28</v>
      </c>
      <c r="F8" s="20" t="s">
        <v>29</v>
      </c>
      <c r="G8" s="21">
        <f>SUM(H8:T8)</f>
        <v>14</v>
      </c>
      <c r="H8" s="64">
        <v>3</v>
      </c>
      <c r="I8" s="64"/>
      <c r="J8" s="64">
        <v>5</v>
      </c>
      <c r="K8" s="64">
        <v>1</v>
      </c>
      <c r="L8" s="64"/>
      <c r="M8" s="64">
        <v>1</v>
      </c>
      <c r="N8" s="64"/>
      <c r="O8" s="64"/>
      <c r="P8" s="64"/>
      <c r="Q8" s="64"/>
      <c r="R8" s="64"/>
      <c r="S8" s="64">
        <v>3</v>
      </c>
      <c r="T8" s="64">
        <v>1</v>
      </c>
      <c r="U8" s="64">
        <v>200</v>
      </c>
      <c r="V8" s="64">
        <v>64</v>
      </c>
      <c r="W8" s="64"/>
      <c r="X8" s="64">
        <v>10</v>
      </c>
      <c r="Y8" s="64">
        <v>1139.8</v>
      </c>
      <c r="Z8" s="63">
        <v>1</v>
      </c>
    </row>
    <row r="9" spans="1:26" ht="66" x14ac:dyDescent="0.2">
      <c r="A9" s="52">
        <v>8</v>
      </c>
      <c r="B9" s="52" t="s">
        <v>115</v>
      </c>
      <c r="C9" s="52" t="s">
        <v>33</v>
      </c>
      <c r="D9" s="24">
        <v>1</v>
      </c>
      <c r="E9" s="20" t="s">
        <v>28</v>
      </c>
      <c r="F9" s="20" t="s">
        <v>29</v>
      </c>
      <c r="G9" s="21">
        <f>SUM(H9:T9)</f>
        <v>5</v>
      </c>
      <c r="H9" s="64">
        <v>1</v>
      </c>
      <c r="I9" s="64"/>
      <c r="J9" s="64">
        <v>2</v>
      </c>
      <c r="K9" s="64"/>
      <c r="L9" s="64"/>
      <c r="M9" s="64"/>
      <c r="N9" s="64"/>
      <c r="O9" s="64"/>
      <c r="P9" s="64"/>
      <c r="Q9" s="64">
        <v>1</v>
      </c>
      <c r="R9" s="64"/>
      <c r="S9" s="64">
        <v>1</v>
      </c>
      <c r="T9" s="64"/>
      <c r="U9" s="64"/>
      <c r="V9" s="64"/>
      <c r="W9" s="64"/>
      <c r="X9" s="64"/>
      <c r="Y9" s="64"/>
      <c r="Z9" s="63">
        <v>1</v>
      </c>
    </row>
    <row r="10" spans="1:26" x14ac:dyDescent="0.2">
      <c r="A10" s="52">
        <v>9</v>
      </c>
      <c r="B10" s="52" t="s">
        <v>114</v>
      </c>
      <c r="C10" s="52" t="s">
        <v>33</v>
      </c>
      <c r="D10" s="24"/>
      <c r="E10" s="20"/>
      <c r="F10" s="20"/>
      <c r="G10" s="21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>
        <v>1</v>
      </c>
      <c r="U10" s="64"/>
      <c r="V10" s="64"/>
      <c r="W10" s="64"/>
      <c r="X10" s="64"/>
      <c r="Y10" s="64">
        <v>3057</v>
      </c>
      <c r="Z10" s="63"/>
    </row>
    <row r="11" spans="1:26" ht="66" x14ac:dyDescent="0.2">
      <c r="A11" s="52">
        <v>10</v>
      </c>
      <c r="B11" s="52" t="s">
        <v>38</v>
      </c>
      <c r="C11" s="52" t="s">
        <v>27</v>
      </c>
      <c r="D11" s="24">
        <v>1</v>
      </c>
      <c r="E11" s="20" t="s">
        <v>28</v>
      </c>
      <c r="F11" s="20" t="s">
        <v>29</v>
      </c>
      <c r="G11" s="21">
        <f t="shared" ref="G11:G17" si="0">SUM(H11:T11)</f>
        <v>7</v>
      </c>
      <c r="H11" s="64"/>
      <c r="I11" s="64"/>
      <c r="J11" s="64">
        <v>3</v>
      </c>
      <c r="K11" s="64"/>
      <c r="L11" s="64"/>
      <c r="M11" s="64"/>
      <c r="N11" s="64"/>
      <c r="O11" s="64"/>
      <c r="P11" s="64"/>
      <c r="Q11" s="64"/>
      <c r="R11" s="64"/>
      <c r="S11" s="64"/>
      <c r="T11" s="64">
        <v>4</v>
      </c>
      <c r="U11" s="64"/>
      <c r="V11" s="64"/>
      <c r="W11" s="64"/>
      <c r="X11" s="64"/>
      <c r="Y11" s="64"/>
      <c r="Z11" s="63">
        <v>1</v>
      </c>
    </row>
    <row r="12" spans="1:26" ht="66" x14ac:dyDescent="0.2">
      <c r="A12" s="52">
        <v>11</v>
      </c>
      <c r="B12" s="52" t="s">
        <v>39</v>
      </c>
      <c r="C12" s="52" t="s">
        <v>33</v>
      </c>
      <c r="D12" s="24">
        <v>1</v>
      </c>
      <c r="E12" s="20" t="s">
        <v>28</v>
      </c>
      <c r="F12" s="20" t="s">
        <v>29</v>
      </c>
      <c r="G12" s="21">
        <f t="shared" si="0"/>
        <v>12</v>
      </c>
      <c r="H12" s="64">
        <v>2</v>
      </c>
      <c r="I12" s="64"/>
      <c r="J12" s="64">
        <v>3</v>
      </c>
      <c r="K12" s="64"/>
      <c r="L12" s="64">
        <v>1</v>
      </c>
      <c r="M12" s="64">
        <v>1</v>
      </c>
      <c r="N12" s="64">
        <v>1</v>
      </c>
      <c r="O12" s="64">
        <v>1</v>
      </c>
      <c r="P12" s="64">
        <v>1</v>
      </c>
      <c r="Q12" s="64">
        <v>1</v>
      </c>
      <c r="R12" s="64">
        <v>1</v>
      </c>
      <c r="S12" s="64"/>
      <c r="T12" s="64"/>
      <c r="U12" s="64"/>
      <c r="V12" s="64">
        <v>50</v>
      </c>
      <c r="W12" s="64">
        <v>30</v>
      </c>
      <c r="X12" s="64"/>
      <c r="Y12" s="64"/>
      <c r="Z12" s="63">
        <v>1</v>
      </c>
    </row>
    <row r="13" spans="1:26" ht="66" x14ac:dyDescent="0.2">
      <c r="A13" s="52">
        <v>12</v>
      </c>
      <c r="B13" s="52" t="s">
        <v>40</v>
      </c>
      <c r="C13" s="52" t="s">
        <v>27</v>
      </c>
      <c r="D13" s="24">
        <v>3</v>
      </c>
      <c r="E13" s="20" t="s">
        <v>28</v>
      </c>
      <c r="F13" s="20" t="s">
        <v>29</v>
      </c>
      <c r="G13" s="21">
        <f t="shared" si="0"/>
        <v>5</v>
      </c>
      <c r="H13" s="64"/>
      <c r="I13" s="64"/>
      <c r="J13" s="64">
        <v>3</v>
      </c>
      <c r="K13" s="64"/>
      <c r="L13" s="64"/>
      <c r="M13" s="64"/>
      <c r="N13" s="64"/>
      <c r="O13" s="64"/>
      <c r="P13" s="64"/>
      <c r="Q13" s="64"/>
      <c r="R13" s="64"/>
      <c r="S13" s="64"/>
      <c r="T13" s="64">
        <v>2</v>
      </c>
      <c r="U13" s="64"/>
      <c r="V13" s="64"/>
      <c r="W13" s="64"/>
      <c r="X13" s="64"/>
      <c r="Y13" s="64">
        <v>8000</v>
      </c>
      <c r="Z13" s="63">
        <v>1</v>
      </c>
    </row>
    <row r="14" spans="1:26" ht="66" x14ac:dyDescent="0.2">
      <c r="A14" s="52">
        <v>13</v>
      </c>
      <c r="B14" s="52" t="s">
        <v>41</v>
      </c>
      <c r="C14" s="52" t="s">
        <v>27</v>
      </c>
      <c r="D14" s="24">
        <v>1</v>
      </c>
      <c r="E14" s="20" t="s">
        <v>28</v>
      </c>
      <c r="F14" s="20" t="s">
        <v>29</v>
      </c>
      <c r="G14" s="21">
        <f t="shared" si="0"/>
        <v>17</v>
      </c>
      <c r="H14" s="64"/>
      <c r="I14" s="64"/>
      <c r="J14" s="64">
        <v>3</v>
      </c>
      <c r="K14" s="64">
        <v>3</v>
      </c>
      <c r="L14" s="64"/>
      <c r="M14" s="64"/>
      <c r="N14" s="64"/>
      <c r="O14" s="64"/>
      <c r="P14" s="64">
        <v>4</v>
      </c>
      <c r="Q14" s="64">
        <v>1</v>
      </c>
      <c r="R14" s="64"/>
      <c r="S14" s="64">
        <v>2</v>
      </c>
      <c r="T14" s="64">
        <v>4</v>
      </c>
      <c r="U14" s="64">
        <v>2100</v>
      </c>
      <c r="V14" s="64"/>
      <c r="W14" s="64"/>
      <c r="X14" s="64"/>
      <c r="Y14" s="64">
        <v>4726</v>
      </c>
      <c r="Z14" s="63">
        <v>1</v>
      </c>
    </row>
    <row r="15" spans="1:26" ht="66" x14ac:dyDescent="0.2">
      <c r="A15" s="52">
        <v>14</v>
      </c>
      <c r="B15" s="52" t="s">
        <v>42</v>
      </c>
      <c r="C15" s="52" t="s">
        <v>33</v>
      </c>
      <c r="D15" s="24">
        <v>1</v>
      </c>
      <c r="E15" s="20" t="s">
        <v>28</v>
      </c>
      <c r="F15" s="20" t="s">
        <v>29</v>
      </c>
      <c r="G15" s="21">
        <f t="shared" si="0"/>
        <v>4</v>
      </c>
      <c r="H15" s="64">
        <v>2</v>
      </c>
      <c r="I15" s="64"/>
      <c r="J15" s="64">
        <v>2</v>
      </c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3">
        <v>1</v>
      </c>
    </row>
    <row r="16" spans="1:26" ht="66" x14ac:dyDescent="0.2">
      <c r="A16" s="52">
        <v>15</v>
      </c>
      <c r="B16" s="52" t="s">
        <v>43</v>
      </c>
      <c r="C16" s="52" t="s">
        <v>27</v>
      </c>
      <c r="D16" s="24">
        <v>1</v>
      </c>
      <c r="E16" s="20" t="s">
        <v>28</v>
      </c>
      <c r="F16" s="20" t="s">
        <v>29</v>
      </c>
      <c r="G16" s="21">
        <f t="shared" si="0"/>
        <v>19</v>
      </c>
      <c r="H16" s="64">
        <v>4</v>
      </c>
      <c r="I16" s="64"/>
      <c r="J16" s="64">
        <v>7</v>
      </c>
      <c r="K16" s="64"/>
      <c r="L16" s="64"/>
      <c r="M16" s="64"/>
      <c r="N16" s="64"/>
      <c r="O16" s="64"/>
      <c r="P16" s="64"/>
      <c r="Q16" s="64"/>
      <c r="R16" s="64"/>
      <c r="S16" s="64"/>
      <c r="T16" s="64">
        <v>8</v>
      </c>
      <c r="U16" s="64"/>
      <c r="V16" s="64"/>
      <c r="W16" s="64"/>
      <c r="X16" s="64"/>
      <c r="Y16" s="64"/>
      <c r="Z16" s="63">
        <v>1</v>
      </c>
    </row>
    <row r="17" spans="1:26" ht="66" x14ac:dyDescent="0.2">
      <c r="A17" s="52">
        <v>16</v>
      </c>
      <c r="B17" s="52" t="s">
        <v>44</v>
      </c>
      <c r="C17" s="52" t="s">
        <v>27</v>
      </c>
      <c r="D17" s="24">
        <v>1</v>
      </c>
      <c r="E17" s="20" t="s">
        <v>28</v>
      </c>
      <c r="F17" s="20" t="s">
        <v>29</v>
      </c>
      <c r="G17" s="21">
        <f t="shared" si="0"/>
        <v>5</v>
      </c>
      <c r="H17" s="64"/>
      <c r="I17" s="64"/>
      <c r="J17" s="64">
        <v>2</v>
      </c>
      <c r="K17" s="64"/>
      <c r="L17" s="64"/>
      <c r="M17" s="64"/>
      <c r="N17" s="64"/>
      <c r="O17" s="64"/>
      <c r="P17" s="64"/>
      <c r="Q17" s="64"/>
      <c r="R17" s="64"/>
      <c r="S17" s="64"/>
      <c r="T17" s="64">
        <v>3</v>
      </c>
      <c r="U17" s="64"/>
      <c r="V17" s="64"/>
      <c r="W17" s="64"/>
      <c r="X17" s="64"/>
      <c r="Y17" s="64"/>
      <c r="Z17" s="63">
        <v>1</v>
      </c>
    </row>
    <row r="18" spans="1:26" x14ac:dyDescent="0.2">
      <c r="A18" s="52">
        <v>17</v>
      </c>
      <c r="B18" s="52" t="s">
        <v>84</v>
      </c>
      <c r="C18" s="52" t="s">
        <v>33</v>
      </c>
      <c r="D18" s="24"/>
      <c r="E18" s="20"/>
      <c r="F18" s="20"/>
      <c r="G18" s="21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>
        <v>1</v>
      </c>
      <c r="U18" s="64"/>
      <c r="V18" s="64"/>
      <c r="W18" s="64"/>
      <c r="X18" s="64"/>
      <c r="Y18" s="64">
        <v>778</v>
      </c>
      <c r="Z18" s="63"/>
    </row>
    <row r="19" spans="1:26" ht="66" x14ac:dyDescent="0.2">
      <c r="A19" s="52">
        <v>18</v>
      </c>
      <c r="B19" s="52" t="s">
        <v>45</v>
      </c>
      <c r="C19" s="52" t="s">
        <v>27</v>
      </c>
      <c r="D19" s="24">
        <v>2</v>
      </c>
      <c r="E19" s="20" t="s">
        <v>28</v>
      </c>
      <c r="F19" s="20" t="s">
        <v>29</v>
      </c>
      <c r="G19" s="21">
        <f>SUM(H19:T19)</f>
        <v>9</v>
      </c>
      <c r="H19" s="64"/>
      <c r="I19" s="64"/>
      <c r="J19" s="64">
        <v>5</v>
      </c>
      <c r="K19" s="64"/>
      <c r="L19" s="64"/>
      <c r="M19" s="64"/>
      <c r="N19" s="64"/>
      <c r="O19" s="64"/>
      <c r="P19" s="64"/>
      <c r="Q19" s="64"/>
      <c r="R19" s="64"/>
      <c r="S19" s="64"/>
      <c r="T19" s="64">
        <v>4</v>
      </c>
      <c r="U19" s="64"/>
      <c r="V19" s="64"/>
      <c r="W19" s="64"/>
      <c r="X19" s="64"/>
      <c r="Y19" s="64"/>
      <c r="Z19" s="63">
        <v>1</v>
      </c>
    </row>
    <row r="20" spans="1:26" x14ac:dyDescent="0.2">
      <c r="A20" s="52">
        <v>19</v>
      </c>
      <c r="B20" s="52" t="s">
        <v>86</v>
      </c>
      <c r="C20" s="52" t="s">
        <v>33</v>
      </c>
      <c r="D20" s="24"/>
      <c r="E20" s="20"/>
      <c r="F20" s="20"/>
      <c r="G20" s="21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>
        <v>1</v>
      </c>
      <c r="U20" s="64"/>
      <c r="V20" s="64"/>
      <c r="W20" s="64"/>
      <c r="X20" s="64"/>
      <c r="Y20" s="64">
        <v>2442</v>
      </c>
      <c r="Z20" s="63"/>
    </row>
    <row r="21" spans="1:26" x14ac:dyDescent="0.2">
      <c r="A21" s="52">
        <v>20</v>
      </c>
      <c r="B21" s="52" t="s">
        <v>87</v>
      </c>
      <c r="C21" s="52" t="s">
        <v>33</v>
      </c>
      <c r="D21" s="24"/>
      <c r="E21" s="20"/>
      <c r="F21" s="20"/>
      <c r="G21" s="21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>
        <v>1</v>
      </c>
      <c r="U21" s="64"/>
      <c r="V21" s="64"/>
      <c r="W21" s="64"/>
      <c r="X21" s="64"/>
      <c r="Y21" s="64">
        <v>1171</v>
      </c>
      <c r="Z21" s="63"/>
    </row>
    <row r="22" spans="1:26" ht="66" x14ac:dyDescent="0.2">
      <c r="A22" s="52">
        <v>21</v>
      </c>
      <c r="B22" s="52" t="s">
        <v>46</v>
      </c>
      <c r="C22" s="52" t="s">
        <v>27</v>
      </c>
      <c r="D22" s="24">
        <v>2</v>
      </c>
      <c r="E22" s="20" t="s">
        <v>28</v>
      </c>
      <c r="F22" s="20" t="s">
        <v>29</v>
      </c>
      <c r="G22" s="21">
        <f t="shared" ref="G22:G27" si="1">SUM(H22:T22)</f>
        <v>6</v>
      </c>
      <c r="H22" s="64"/>
      <c r="I22" s="64"/>
      <c r="J22" s="64">
        <v>3</v>
      </c>
      <c r="K22" s="64"/>
      <c r="L22" s="64"/>
      <c r="M22" s="64"/>
      <c r="N22" s="64"/>
      <c r="O22" s="64"/>
      <c r="P22" s="64"/>
      <c r="Q22" s="64"/>
      <c r="R22" s="64"/>
      <c r="S22" s="64"/>
      <c r="T22" s="64">
        <v>3</v>
      </c>
      <c r="U22" s="64"/>
      <c r="V22" s="64"/>
      <c r="W22" s="64"/>
      <c r="X22" s="64"/>
      <c r="Y22" s="64"/>
      <c r="Z22" s="63">
        <v>1</v>
      </c>
    </row>
    <row r="23" spans="1:26" ht="66" x14ac:dyDescent="0.2">
      <c r="A23" s="52">
        <v>22</v>
      </c>
      <c r="B23" s="52" t="s">
        <v>47</v>
      </c>
      <c r="C23" s="52" t="s">
        <v>33</v>
      </c>
      <c r="D23" s="24">
        <v>2</v>
      </c>
      <c r="E23" s="20" t="s">
        <v>28</v>
      </c>
      <c r="F23" s="20" t="s">
        <v>29</v>
      </c>
      <c r="G23" s="21">
        <f t="shared" si="1"/>
        <v>4</v>
      </c>
      <c r="H23" s="64">
        <v>2</v>
      </c>
      <c r="I23" s="64"/>
      <c r="J23" s="64">
        <v>2</v>
      </c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3">
        <v>1</v>
      </c>
    </row>
    <row r="24" spans="1:26" ht="66" x14ac:dyDescent="0.2">
      <c r="A24" s="52">
        <v>23</v>
      </c>
      <c r="B24" s="52" t="s">
        <v>50</v>
      </c>
      <c r="C24" s="52" t="s">
        <v>33</v>
      </c>
      <c r="D24" s="24">
        <v>2</v>
      </c>
      <c r="E24" s="20" t="s">
        <v>28</v>
      </c>
      <c r="F24" s="20" t="s">
        <v>29</v>
      </c>
      <c r="G24" s="21">
        <f t="shared" si="1"/>
        <v>1</v>
      </c>
      <c r="H24" s="64"/>
      <c r="I24" s="64"/>
      <c r="J24" s="64">
        <v>1</v>
      </c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3">
        <v>1</v>
      </c>
    </row>
    <row r="25" spans="1:26" ht="66" x14ac:dyDescent="0.2">
      <c r="A25" s="52">
        <v>24</v>
      </c>
      <c r="B25" s="52" t="s">
        <v>113</v>
      </c>
      <c r="C25" s="52" t="s">
        <v>33</v>
      </c>
      <c r="D25" s="24">
        <v>2</v>
      </c>
      <c r="E25" s="20" t="s">
        <v>28</v>
      </c>
      <c r="F25" s="20" t="s">
        <v>29</v>
      </c>
      <c r="G25" s="21">
        <f t="shared" si="1"/>
        <v>2</v>
      </c>
      <c r="H25" s="64"/>
      <c r="I25" s="64"/>
      <c r="J25" s="64">
        <v>1</v>
      </c>
      <c r="K25" s="64"/>
      <c r="L25" s="64"/>
      <c r="M25" s="64"/>
      <c r="N25" s="64"/>
      <c r="O25" s="64"/>
      <c r="P25" s="64"/>
      <c r="Q25" s="64"/>
      <c r="R25" s="64"/>
      <c r="S25" s="64"/>
      <c r="T25" s="64">
        <v>1</v>
      </c>
      <c r="U25" s="64"/>
      <c r="V25" s="64"/>
      <c r="W25" s="64"/>
      <c r="X25" s="64"/>
      <c r="Y25" s="64">
        <v>1078</v>
      </c>
      <c r="Z25" s="63">
        <v>1</v>
      </c>
    </row>
    <row r="26" spans="1:26" ht="66" x14ac:dyDescent="0.2">
      <c r="A26" s="52">
        <v>25</v>
      </c>
      <c r="B26" s="52" t="s">
        <v>51</v>
      </c>
      <c r="C26" s="52" t="s">
        <v>33</v>
      </c>
      <c r="D26" s="24">
        <v>2</v>
      </c>
      <c r="E26" s="20" t="s">
        <v>28</v>
      </c>
      <c r="F26" s="20" t="s">
        <v>29</v>
      </c>
      <c r="G26" s="21">
        <f t="shared" si="1"/>
        <v>1</v>
      </c>
      <c r="H26" s="64"/>
      <c r="I26" s="64"/>
      <c r="J26" s="64">
        <v>1</v>
      </c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3">
        <v>1</v>
      </c>
    </row>
    <row r="27" spans="1:26" ht="66" x14ac:dyDescent="0.2">
      <c r="A27" s="52">
        <v>26</v>
      </c>
      <c r="B27" s="52" t="s">
        <v>112</v>
      </c>
      <c r="C27" s="52" t="s">
        <v>33</v>
      </c>
      <c r="D27" s="24">
        <v>2</v>
      </c>
      <c r="E27" s="20" t="s">
        <v>28</v>
      </c>
      <c r="F27" s="20" t="s">
        <v>29</v>
      </c>
      <c r="G27" s="21">
        <f t="shared" si="1"/>
        <v>3</v>
      </c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>
        <v>2</v>
      </c>
      <c r="S27" s="64"/>
      <c r="T27" s="64">
        <v>1</v>
      </c>
      <c r="U27" s="64"/>
      <c r="V27" s="64"/>
      <c r="W27" s="64"/>
      <c r="X27" s="64"/>
      <c r="Y27" s="64">
        <v>839</v>
      </c>
      <c r="Z27" s="63"/>
    </row>
    <row r="28" spans="1:26" x14ac:dyDescent="0.2">
      <c r="A28" s="52">
        <v>27</v>
      </c>
      <c r="B28" s="52" t="s">
        <v>111</v>
      </c>
      <c r="C28" s="52" t="s">
        <v>33</v>
      </c>
      <c r="D28" s="24"/>
      <c r="E28" s="20"/>
      <c r="F28" s="20"/>
      <c r="G28" s="21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>
        <v>1</v>
      </c>
      <c r="U28" s="64"/>
      <c r="V28" s="64"/>
      <c r="W28" s="64"/>
      <c r="X28" s="64"/>
      <c r="Y28" s="64">
        <v>1035</v>
      </c>
      <c r="Z28" s="63"/>
    </row>
    <row r="29" spans="1:26" ht="66" x14ac:dyDescent="0.2">
      <c r="A29" s="52">
        <v>28</v>
      </c>
      <c r="B29" s="52" t="s">
        <v>53</v>
      </c>
      <c r="C29" s="52" t="s">
        <v>27</v>
      </c>
      <c r="D29" s="24">
        <v>2</v>
      </c>
      <c r="E29" s="20" t="s">
        <v>28</v>
      </c>
      <c r="F29" s="20" t="s">
        <v>29</v>
      </c>
      <c r="G29" s="21">
        <f t="shared" ref="G29:G40" si="2">SUM(H29:T29)</f>
        <v>3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>
        <v>3</v>
      </c>
      <c r="U29" s="64"/>
      <c r="V29" s="64"/>
      <c r="W29" s="64"/>
      <c r="X29" s="64"/>
      <c r="Y29" s="64"/>
      <c r="Z29" s="63"/>
    </row>
    <row r="30" spans="1:26" ht="66" x14ac:dyDescent="0.2">
      <c r="A30" s="52">
        <v>29</v>
      </c>
      <c r="B30" s="52" t="s">
        <v>54</v>
      </c>
      <c r="C30" s="52" t="s">
        <v>27</v>
      </c>
      <c r="D30" s="24">
        <v>2</v>
      </c>
      <c r="E30" s="20" t="s">
        <v>28</v>
      </c>
      <c r="F30" s="20" t="s">
        <v>29</v>
      </c>
      <c r="G30" s="21">
        <f t="shared" si="2"/>
        <v>2</v>
      </c>
      <c r="H30" s="64"/>
      <c r="I30" s="64"/>
      <c r="J30" s="64">
        <v>2</v>
      </c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3">
        <v>1</v>
      </c>
    </row>
    <row r="31" spans="1:26" ht="66" x14ac:dyDescent="0.2">
      <c r="A31" s="52">
        <v>30</v>
      </c>
      <c r="B31" s="52" t="s">
        <v>55</v>
      </c>
      <c r="C31" s="52" t="s">
        <v>27</v>
      </c>
      <c r="D31" s="24">
        <v>2</v>
      </c>
      <c r="E31" s="20" t="s">
        <v>28</v>
      </c>
      <c r="F31" s="20" t="s">
        <v>29</v>
      </c>
      <c r="G31" s="21">
        <f t="shared" si="2"/>
        <v>1</v>
      </c>
      <c r="H31" s="64"/>
      <c r="I31" s="64"/>
      <c r="J31" s="64">
        <v>1</v>
      </c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3">
        <v>1</v>
      </c>
    </row>
    <row r="32" spans="1:26" ht="66" x14ac:dyDescent="0.2">
      <c r="A32" s="52">
        <v>31</v>
      </c>
      <c r="B32" s="52" t="s">
        <v>56</v>
      </c>
      <c r="C32" s="52" t="s">
        <v>27</v>
      </c>
      <c r="D32" s="24">
        <v>2</v>
      </c>
      <c r="E32" s="20" t="s">
        <v>28</v>
      </c>
      <c r="F32" s="20" t="s">
        <v>29</v>
      </c>
      <c r="G32" s="21">
        <f t="shared" si="2"/>
        <v>4</v>
      </c>
      <c r="H32" s="64"/>
      <c r="I32" s="64"/>
      <c r="J32" s="64">
        <v>3</v>
      </c>
      <c r="K32" s="64"/>
      <c r="L32" s="64"/>
      <c r="M32" s="64"/>
      <c r="N32" s="64"/>
      <c r="O32" s="64"/>
      <c r="P32" s="64"/>
      <c r="Q32" s="64"/>
      <c r="R32" s="64"/>
      <c r="S32" s="64"/>
      <c r="T32" s="64">
        <v>1</v>
      </c>
      <c r="U32" s="64"/>
      <c r="V32" s="64"/>
      <c r="W32" s="64"/>
      <c r="X32" s="64"/>
      <c r="Y32" s="64">
        <v>4840</v>
      </c>
      <c r="Z32" s="63">
        <v>1</v>
      </c>
    </row>
    <row r="33" spans="1:26" ht="66" x14ac:dyDescent="0.2">
      <c r="A33" s="52">
        <v>32</v>
      </c>
      <c r="B33" s="52" t="s">
        <v>57</v>
      </c>
      <c r="C33" s="52" t="s">
        <v>27</v>
      </c>
      <c r="D33" s="24">
        <v>2</v>
      </c>
      <c r="E33" s="20" t="s">
        <v>28</v>
      </c>
      <c r="F33" s="20" t="s">
        <v>29</v>
      </c>
      <c r="G33" s="21">
        <f t="shared" si="2"/>
        <v>5</v>
      </c>
      <c r="H33" s="64"/>
      <c r="I33" s="64"/>
      <c r="J33" s="64">
        <v>3</v>
      </c>
      <c r="K33" s="64"/>
      <c r="L33" s="64"/>
      <c r="M33" s="64"/>
      <c r="N33" s="64"/>
      <c r="O33" s="64"/>
      <c r="P33" s="64"/>
      <c r="Q33" s="64"/>
      <c r="R33" s="64"/>
      <c r="S33" s="64"/>
      <c r="T33" s="64">
        <v>2</v>
      </c>
      <c r="U33" s="64"/>
      <c r="V33" s="64"/>
      <c r="W33" s="64"/>
      <c r="X33" s="64"/>
      <c r="Y33" s="64">
        <v>4692</v>
      </c>
      <c r="Z33" s="63">
        <v>1</v>
      </c>
    </row>
    <row r="34" spans="1:26" ht="66" x14ac:dyDescent="0.2">
      <c r="A34" s="52">
        <v>33</v>
      </c>
      <c r="B34" s="52" t="s">
        <v>58</v>
      </c>
      <c r="C34" s="52" t="s">
        <v>27</v>
      </c>
      <c r="D34" s="24">
        <v>2</v>
      </c>
      <c r="E34" s="20" t="s">
        <v>28</v>
      </c>
      <c r="F34" s="20" t="s">
        <v>29</v>
      </c>
      <c r="G34" s="21">
        <f t="shared" si="2"/>
        <v>15</v>
      </c>
      <c r="H34" s="64"/>
      <c r="I34" s="64"/>
      <c r="J34" s="64">
        <v>7</v>
      </c>
      <c r="K34" s="64">
        <v>1</v>
      </c>
      <c r="L34" s="64"/>
      <c r="M34" s="64"/>
      <c r="N34" s="64"/>
      <c r="O34" s="64"/>
      <c r="P34" s="64"/>
      <c r="Q34" s="64">
        <v>1</v>
      </c>
      <c r="R34" s="64"/>
      <c r="S34" s="64"/>
      <c r="T34" s="64">
        <v>6</v>
      </c>
      <c r="U34" s="64">
        <v>1600</v>
      </c>
      <c r="V34" s="64"/>
      <c r="W34" s="64"/>
      <c r="X34" s="64"/>
      <c r="Y34" s="64">
        <v>1683</v>
      </c>
      <c r="Z34" s="63">
        <v>1</v>
      </c>
    </row>
    <row r="35" spans="1:26" ht="66" x14ac:dyDescent="0.2">
      <c r="A35" s="52">
        <v>34</v>
      </c>
      <c r="B35" s="52" t="s">
        <v>59</v>
      </c>
      <c r="C35" s="52" t="s">
        <v>27</v>
      </c>
      <c r="D35" s="24">
        <v>2</v>
      </c>
      <c r="E35" s="20" t="s">
        <v>28</v>
      </c>
      <c r="F35" s="20" t="s">
        <v>29</v>
      </c>
      <c r="G35" s="21">
        <f t="shared" si="2"/>
        <v>13</v>
      </c>
      <c r="H35" s="64">
        <v>1</v>
      </c>
      <c r="I35" s="64"/>
      <c r="J35" s="64">
        <v>5</v>
      </c>
      <c r="K35" s="64">
        <v>2</v>
      </c>
      <c r="L35" s="64"/>
      <c r="M35" s="64"/>
      <c r="N35" s="64"/>
      <c r="O35" s="64"/>
      <c r="P35" s="64"/>
      <c r="Q35" s="64"/>
      <c r="R35" s="64"/>
      <c r="S35" s="64"/>
      <c r="T35" s="64">
        <v>5</v>
      </c>
      <c r="U35" s="64">
        <v>2500</v>
      </c>
      <c r="V35" s="64"/>
      <c r="W35" s="64"/>
      <c r="X35" s="64"/>
      <c r="Y35" s="64"/>
      <c r="Z35" s="63">
        <v>1</v>
      </c>
    </row>
    <row r="36" spans="1:26" ht="66" x14ac:dyDescent="0.2">
      <c r="A36" s="52">
        <v>35</v>
      </c>
      <c r="B36" s="52" t="s">
        <v>60</v>
      </c>
      <c r="C36" s="52" t="s">
        <v>33</v>
      </c>
      <c r="D36" s="24">
        <v>2</v>
      </c>
      <c r="E36" s="20" t="s">
        <v>28</v>
      </c>
      <c r="F36" s="20" t="s">
        <v>29</v>
      </c>
      <c r="G36" s="21">
        <f t="shared" si="2"/>
        <v>3</v>
      </c>
      <c r="H36" s="64">
        <v>2</v>
      </c>
      <c r="I36" s="64"/>
      <c r="J36" s="64">
        <v>1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3">
        <v>1</v>
      </c>
    </row>
    <row r="37" spans="1:26" ht="66" x14ac:dyDescent="0.2">
      <c r="A37" s="52">
        <v>36</v>
      </c>
      <c r="B37" s="52" t="s">
        <v>61</v>
      </c>
      <c r="C37" s="52" t="s">
        <v>27</v>
      </c>
      <c r="D37" s="24">
        <v>2</v>
      </c>
      <c r="E37" s="20" t="s">
        <v>28</v>
      </c>
      <c r="F37" s="20" t="s">
        <v>29</v>
      </c>
      <c r="G37" s="21">
        <f t="shared" si="2"/>
        <v>3</v>
      </c>
      <c r="H37" s="64"/>
      <c r="I37" s="64"/>
      <c r="J37" s="64">
        <v>1</v>
      </c>
      <c r="K37" s="64"/>
      <c r="L37" s="64"/>
      <c r="M37" s="64">
        <v>1</v>
      </c>
      <c r="N37" s="64">
        <v>1</v>
      </c>
      <c r="O37" s="64"/>
      <c r="P37" s="64"/>
      <c r="Q37" s="64"/>
      <c r="R37" s="64"/>
      <c r="S37" s="64"/>
      <c r="T37" s="64"/>
      <c r="U37" s="64"/>
      <c r="V37" s="64"/>
      <c r="W37" s="64"/>
      <c r="X37" s="64">
        <v>10</v>
      </c>
      <c r="Y37" s="64"/>
      <c r="Z37" s="63">
        <v>1</v>
      </c>
    </row>
    <row r="38" spans="1:26" ht="66" x14ac:dyDescent="0.2">
      <c r="A38" s="52">
        <v>37</v>
      </c>
      <c r="B38" s="52" t="s">
        <v>62</v>
      </c>
      <c r="C38" s="52" t="s">
        <v>33</v>
      </c>
      <c r="D38" s="24">
        <v>2</v>
      </c>
      <c r="E38" s="20" t="s">
        <v>28</v>
      </c>
      <c r="F38" s="20" t="s">
        <v>29</v>
      </c>
      <c r="G38" s="21">
        <f t="shared" si="2"/>
        <v>5</v>
      </c>
      <c r="H38" s="64">
        <v>1</v>
      </c>
      <c r="I38" s="64"/>
      <c r="J38" s="64">
        <v>2</v>
      </c>
      <c r="K38" s="64"/>
      <c r="L38" s="64"/>
      <c r="M38" s="64">
        <v>2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>
        <v>441</v>
      </c>
      <c r="Y38" s="64"/>
      <c r="Z38" s="63">
        <v>1</v>
      </c>
    </row>
    <row r="39" spans="1:26" ht="66" x14ac:dyDescent="0.2">
      <c r="A39" s="52">
        <v>38</v>
      </c>
      <c r="B39" s="52" t="s">
        <v>110</v>
      </c>
      <c r="C39" s="52" t="s">
        <v>33</v>
      </c>
      <c r="D39" s="24">
        <v>2</v>
      </c>
      <c r="E39" s="20" t="s">
        <v>28</v>
      </c>
      <c r="F39" s="20" t="s">
        <v>29</v>
      </c>
      <c r="G39" s="21">
        <f t="shared" si="2"/>
        <v>4</v>
      </c>
      <c r="H39" s="64"/>
      <c r="I39" s="64"/>
      <c r="J39" s="64"/>
      <c r="K39" s="64"/>
      <c r="L39" s="64"/>
      <c r="M39" s="64">
        <v>3</v>
      </c>
      <c r="N39" s="64"/>
      <c r="O39" s="64"/>
      <c r="P39" s="64"/>
      <c r="Q39" s="64"/>
      <c r="R39" s="64"/>
      <c r="S39" s="64">
        <v>1</v>
      </c>
      <c r="T39" s="64"/>
      <c r="U39" s="64"/>
      <c r="V39" s="64"/>
      <c r="W39" s="64">
        <v>250</v>
      </c>
      <c r="X39" s="64">
        <v>350</v>
      </c>
      <c r="Y39" s="64"/>
      <c r="Z39" s="63"/>
    </row>
    <row r="40" spans="1:26" ht="66" x14ac:dyDescent="0.2">
      <c r="A40" s="52">
        <v>39</v>
      </c>
      <c r="B40" s="52" t="s">
        <v>63</v>
      </c>
      <c r="C40" s="52" t="s">
        <v>33</v>
      </c>
      <c r="D40" s="24">
        <v>4</v>
      </c>
      <c r="E40" s="20" t="s">
        <v>28</v>
      </c>
      <c r="F40" s="20" t="s">
        <v>29</v>
      </c>
      <c r="G40" s="21">
        <f t="shared" si="2"/>
        <v>4</v>
      </c>
      <c r="H40" s="64"/>
      <c r="I40" s="64"/>
      <c r="J40" s="64">
        <v>4</v>
      </c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3">
        <v>6.59</v>
      </c>
    </row>
    <row r="41" spans="1:26" x14ac:dyDescent="0.2">
      <c r="A41" s="52">
        <v>40</v>
      </c>
      <c r="B41" s="52" t="s">
        <v>109</v>
      </c>
      <c r="C41" s="52" t="s">
        <v>33</v>
      </c>
      <c r="D41" s="24"/>
      <c r="E41" s="20"/>
      <c r="F41" s="20"/>
      <c r="G41" s="21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>
        <v>1</v>
      </c>
      <c r="U41" s="64"/>
      <c r="V41" s="64"/>
      <c r="W41" s="64"/>
      <c r="X41" s="64"/>
      <c r="Y41" s="64">
        <v>461</v>
      </c>
      <c r="Z41" s="63"/>
    </row>
    <row r="42" spans="1:26" ht="66" x14ac:dyDescent="0.2">
      <c r="A42" s="52">
        <v>41</v>
      </c>
      <c r="B42" s="52" t="s">
        <v>64</v>
      </c>
      <c r="C42" s="52" t="s">
        <v>27</v>
      </c>
      <c r="D42" s="24">
        <v>12</v>
      </c>
      <c r="E42" s="20" t="s">
        <v>28</v>
      </c>
      <c r="F42" s="20" t="s">
        <v>29</v>
      </c>
      <c r="G42" s="21">
        <v>24</v>
      </c>
      <c r="H42" s="64"/>
      <c r="I42" s="64"/>
      <c r="J42" s="64">
        <v>6</v>
      </c>
      <c r="K42" s="64"/>
      <c r="L42" s="64"/>
      <c r="M42" s="64">
        <v>11</v>
      </c>
      <c r="N42" s="64"/>
      <c r="O42" s="64"/>
      <c r="P42" s="64"/>
      <c r="Q42" s="64">
        <v>3</v>
      </c>
      <c r="R42" s="64"/>
      <c r="S42" s="64">
        <v>12</v>
      </c>
      <c r="T42" s="64">
        <v>12</v>
      </c>
      <c r="U42" s="64"/>
      <c r="V42" s="64"/>
      <c r="W42" s="64"/>
      <c r="X42" s="64">
        <v>346</v>
      </c>
      <c r="Y42" s="64">
        <v>8020</v>
      </c>
      <c r="Z42" s="63">
        <v>5</v>
      </c>
    </row>
    <row r="43" spans="1:26" ht="66" x14ac:dyDescent="0.2">
      <c r="A43" s="52">
        <v>42</v>
      </c>
      <c r="B43" s="52" t="s">
        <v>108</v>
      </c>
      <c r="C43" s="52" t="s">
        <v>27</v>
      </c>
      <c r="D43" s="24">
        <v>2</v>
      </c>
      <c r="E43" s="20" t="s">
        <v>28</v>
      </c>
      <c r="F43" s="20" t="s">
        <v>29</v>
      </c>
      <c r="G43" s="21">
        <f>SUM(H43:T43)</f>
        <v>9</v>
      </c>
      <c r="H43" s="64">
        <v>2</v>
      </c>
      <c r="I43" s="64"/>
      <c r="J43" s="64">
        <v>3</v>
      </c>
      <c r="K43" s="64"/>
      <c r="L43" s="64"/>
      <c r="M43" s="64"/>
      <c r="N43" s="64"/>
      <c r="O43" s="64"/>
      <c r="P43" s="64"/>
      <c r="Q43" s="64"/>
      <c r="R43" s="64"/>
      <c r="S43" s="64"/>
      <c r="T43" s="64">
        <v>4</v>
      </c>
      <c r="U43" s="64"/>
      <c r="V43" s="64"/>
      <c r="W43" s="64"/>
      <c r="X43" s="64"/>
      <c r="Y43" s="64"/>
      <c r="Z43" s="63">
        <v>1</v>
      </c>
    </row>
    <row r="44" spans="1:26" ht="66" x14ac:dyDescent="0.2">
      <c r="A44" s="52">
        <v>43</v>
      </c>
      <c r="B44" s="52" t="s">
        <v>65</v>
      </c>
      <c r="C44" s="52" t="s">
        <v>27</v>
      </c>
      <c r="D44" s="24">
        <v>2</v>
      </c>
      <c r="E44" s="20" t="s">
        <v>28</v>
      </c>
      <c r="F44" s="20" t="s">
        <v>29</v>
      </c>
      <c r="G44" s="21">
        <f>SUM(H44:T44)</f>
        <v>6</v>
      </c>
      <c r="H44" s="64"/>
      <c r="I44" s="64"/>
      <c r="J44" s="64">
        <v>2</v>
      </c>
      <c r="K44" s="64"/>
      <c r="L44" s="64"/>
      <c r="M44" s="64">
        <v>1</v>
      </c>
      <c r="N44" s="64"/>
      <c r="O44" s="64"/>
      <c r="P44" s="64"/>
      <c r="Q44" s="64">
        <v>1</v>
      </c>
      <c r="R44" s="64"/>
      <c r="S44" s="64"/>
      <c r="T44" s="64">
        <v>2</v>
      </c>
      <c r="U44" s="64"/>
      <c r="V44" s="64"/>
      <c r="W44" s="64"/>
      <c r="X44" s="64">
        <v>45</v>
      </c>
      <c r="Y44" s="64"/>
      <c r="Z44" s="63">
        <v>1</v>
      </c>
    </row>
    <row r="45" spans="1:26" ht="66" x14ac:dyDescent="0.2">
      <c r="A45" s="52">
        <v>44</v>
      </c>
      <c r="B45" s="52" t="s">
        <v>66</v>
      </c>
      <c r="C45" s="52" t="s">
        <v>27</v>
      </c>
      <c r="D45" s="24">
        <v>2</v>
      </c>
      <c r="E45" s="20" t="s">
        <v>28</v>
      </c>
      <c r="F45" s="20" t="s">
        <v>29</v>
      </c>
      <c r="G45" s="21">
        <f>SUM(H45:T45)</f>
        <v>7</v>
      </c>
      <c r="H45" s="64"/>
      <c r="I45" s="64"/>
      <c r="J45" s="64">
        <v>4</v>
      </c>
      <c r="K45" s="64"/>
      <c r="L45" s="64"/>
      <c r="M45" s="64"/>
      <c r="N45" s="64"/>
      <c r="O45" s="64"/>
      <c r="P45" s="64"/>
      <c r="Q45" s="64"/>
      <c r="R45" s="64"/>
      <c r="S45" s="64"/>
      <c r="T45" s="64">
        <v>3</v>
      </c>
      <c r="U45" s="64"/>
      <c r="V45" s="64"/>
      <c r="W45" s="64"/>
      <c r="X45" s="64"/>
      <c r="Y45" s="64">
        <v>4158</v>
      </c>
      <c r="Z45" s="63">
        <v>1</v>
      </c>
    </row>
    <row r="46" spans="1:26" ht="66" x14ac:dyDescent="0.2">
      <c r="A46" s="52">
        <v>45</v>
      </c>
      <c r="B46" s="52" t="s">
        <v>67</v>
      </c>
      <c r="C46" s="52" t="s">
        <v>27</v>
      </c>
      <c r="D46" s="24">
        <v>2</v>
      </c>
      <c r="E46" s="20" t="s">
        <v>28</v>
      </c>
      <c r="F46" s="20" t="s">
        <v>29</v>
      </c>
      <c r="G46" s="21">
        <f>SUM(H46:T46)</f>
        <v>5</v>
      </c>
      <c r="H46" s="64"/>
      <c r="I46" s="64"/>
      <c r="J46" s="64">
        <v>1</v>
      </c>
      <c r="K46" s="64"/>
      <c r="L46" s="64"/>
      <c r="M46" s="64"/>
      <c r="N46" s="64"/>
      <c r="O46" s="64"/>
      <c r="P46" s="64"/>
      <c r="Q46" s="64"/>
      <c r="R46" s="64"/>
      <c r="S46" s="64"/>
      <c r="T46" s="64">
        <v>4</v>
      </c>
      <c r="U46" s="64"/>
      <c r="V46" s="64"/>
      <c r="W46" s="64"/>
      <c r="X46" s="64"/>
      <c r="Y46" s="64"/>
      <c r="Z46" s="63">
        <v>1</v>
      </c>
    </row>
    <row r="47" spans="1:26" x14ac:dyDescent="0.2">
      <c r="A47" s="52">
        <v>46</v>
      </c>
      <c r="B47" s="52" t="s">
        <v>107</v>
      </c>
      <c r="C47" s="52" t="s">
        <v>33</v>
      </c>
      <c r="D47" s="24"/>
      <c r="E47" s="20"/>
      <c r="F47" s="20"/>
      <c r="G47" s="21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>
        <v>1</v>
      </c>
      <c r="U47" s="64"/>
      <c r="V47" s="64"/>
      <c r="W47" s="64"/>
      <c r="X47" s="64"/>
      <c r="Y47" s="64">
        <v>700</v>
      </c>
      <c r="Z47" s="63"/>
    </row>
    <row r="48" spans="1:26" ht="66" x14ac:dyDescent="0.2">
      <c r="A48" s="52">
        <v>47</v>
      </c>
      <c r="B48" s="52" t="s">
        <v>68</v>
      </c>
      <c r="C48" s="52" t="s">
        <v>33</v>
      </c>
      <c r="D48" s="24">
        <v>2</v>
      </c>
      <c r="E48" s="20" t="s">
        <v>28</v>
      </c>
      <c r="F48" s="20" t="s">
        <v>29</v>
      </c>
      <c r="G48" s="21">
        <f>SUM(H48:T48)</f>
        <v>2</v>
      </c>
      <c r="H48" s="64"/>
      <c r="I48" s="64"/>
      <c r="J48" s="64">
        <v>1</v>
      </c>
      <c r="K48" s="64"/>
      <c r="L48" s="64"/>
      <c r="M48" s="64"/>
      <c r="N48" s="64"/>
      <c r="O48" s="64"/>
      <c r="P48" s="64"/>
      <c r="Q48" s="64"/>
      <c r="R48" s="64"/>
      <c r="S48" s="64"/>
      <c r="T48" s="64">
        <v>1</v>
      </c>
      <c r="U48" s="64"/>
      <c r="V48" s="64"/>
      <c r="W48" s="64"/>
      <c r="X48" s="64"/>
      <c r="Y48" s="64">
        <v>10163</v>
      </c>
      <c r="Z48" s="63">
        <v>1</v>
      </c>
    </row>
    <row r="49" spans="1:26" ht="66" x14ac:dyDescent="0.2">
      <c r="A49" s="52">
        <v>48</v>
      </c>
      <c r="B49" s="52" t="s">
        <v>106</v>
      </c>
      <c r="C49" s="52" t="s">
        <v>33</v>
      </c>
      <c r="D49" s="24">
        <v>2</v>
      </c>
      <c r="E49" s="20" t="s">
        <v>28</v>
      </c>
      <c r="F49" s="20" t="s">
        <v>29</v>
      </c>
      <c r="G49" s="21">
        <f>SUM(H49:T49)</f>
        <v>3</v>
      </c>
      <c r="H49" s="64"/>
      <c r="I49" s="64"/>
      <c r="J49" s="64">
        <v>1</v>
      </c>
      <c r="K49" s="64">
        <v>1</v>
      </c>
      <c r="L49" s="64"/>
      <c r="M49" s="64"/>
      <c r="N49" s="64"/>
      <c r="O49" s="64"/>
      <c r="P49" s="64"/>
      <c r="Q49" s="64"/>
      <c r="R49" s="64"/>
      <c r="S49" s="64"/>
      <c r="T49" s="64">
        <v>1</v>
      </c>
      <c r="U49" s="64">
        <v>900</v>
      </c>
      <c r="V49" s="64"/>
      <c r="W49" s="64"/>
      <c r="X49" s="64"/>
      <c r="Y49" s="64">
        <v>2212</v>
      </c>
      <c r="Z49" s="63">
        <v>1</v>
      </c>
    </row>
    <row r="50" spans="1:26" x14ac:dyDescent="0.2">
      <c r="A50" s="52">
        <v>49</v>
      </c>
      <c r="B50" s="52" t="s">
        <v>105</v>
      </c>
      <c r="C50" s="52" t="s">
        <v>33</v>
      </c>
      <c r="D50" s="24"/>
      <c r="E50" s="20"/>
      <c r="F50" s="20"/>
      <c r="G50" s="21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>
        <v>1</v>
      </c>
      <c r="U50" s="64"/>
      <c r="V50" s="64"/>
      <c r="W50" s="64"/>
      <c r="X50" s="64"/>
      <c r="Y50" s="64">
        <v>559</v>
      </c>
      <c r="Z50" s="63"/>
    </row>
    <row r="51" spans="1:26" ht="66" x14ac:dyDescent="0.2">
      <c r="A51" s="52">
        <v>50</v>
      </c>
      <c r="B51" s="52" t="s">
        <v>69</v>
      </c>
      <c r="C51" s="52" t="s">
        <v>27</v>
      </c>
      <c r="D51" s="24">
        <v>2</v>
      </c>
      <c r="E51" s="20" t="s">
        <v>28</v>
      </c>
      <c r="F51" s="20" t="s">
        <v>29</v>
      </c>
      <c r="G51" s="21">
        <f>SUM(H51:T51)</f>
        <v>9</v>
      </c>
      <c r="H51" s="64">
        <v>1</v>
      </c>
      <c r="I51" s="64"/>
      <c r="J51" s="64">
        <v>3</v>
      </c>
      <c r="K51" s="64"/>
      <c r="L51" s="64"/>
      <c r="M51" s="64">
        <v>2</v>
      </c>
      <c r="N51" s="64"/>
      <c r="O51" s="64"/>
      <c r="P51" s="64"/>
      <c r="Q51" s="64"/>
      <c r="R51" s="64"/>
      <c r="S51" s="64"/>
      <c r="T51" s="64">
        <v>3</v>
      </c>
      <c r="U51" s="64"/>
      <c r="V51" s="64"/>
      <c r="W51" s="64"/>
      <c r="X51" s="64">
        <v>260</v>
      </c>
      <c r="Y51" s="64"/>
      <c r="Z51" s="63">
        <v>1</v>
      </c>
    </row>
    <row r="52" spans="1:26" ht="66" x14ac:dyDescent="0.2">
      <c r="A52" s="52">
        <v>51</v>
      </c>
      <c r="B52" s="52" t="s">
        <v>70</v>
      </c>
      <c r="C52" s="52" t="s">
        <v>33</v>
      </c>
      <c r="D52" s="24">
        <v>2</v>
      </c>
      <c r="E52" s="20" t="s">
        <v>28</v>
      </c>
      <c r="F52" s="20" t="s">
        <v>29</v>
      </c>
      <c r="G52" s="21">
        <f>SUM(H52:T52)</f>
        <v>7</v>
      </c>
      <c r="H52" s="64"/>
      <c r="I52" s="64"/>
      <c r="J52" s="64">
        <v>5</v>
      </c>
      <c r="K52" s="64"/>
      <c r="L52" s="64"/>
      <c r="M52" s="64"/>
      <c r="N52" s="64"/>
      <c r="O52" s="64"/>
      <c r="P52" s="64"/>
      <c r="Q52" s="64"/>
      <c r="R52" s="64"/>
      <c r="S52" s="64"/>
      <c r="T52" s="64">
        <v>2</v>
      </c>
      <c r="U52" s="64"/>
      <c r="V52" s="64"/>
      <c r="W52" s="64"/>
      <c r="X52" s="64"/>
      <c r="Y52" s="64">
        <v>5908</v>
      </c>
      <c r="Z52" s="63">
        <v>5.4</v>
      </c>
    </row>
    <row r="53" spans="1:26" ht="66" x14ac:dyDescent="0.2">
      <c r="A53" s="52">
        <v>52</v>
      </c>
      <c r="B53" s="52" t="s">
        <v>104</v>
      </c>
      <c r="C53" s="52" t="s">
        <v>33</v>
      </c>
      <c r="D53" s="24">
        <v>6</v>
      </c>
      <c r="E53" s="20" t="s">
        <v>28</v>
      </c>
      <c r="F53" s="20" t="s">
        <v>29</v>
      </c>
      <c r="G53" s="21">
        <f>SUM(H53:T53)</f>
        <v>4</v>
      </c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>
        <v>1</v>
      </c>
      <c r="S53" s="64">
        <v>1</v>
      </c>
      <c r="T53" s="64">
        <v>2</v>
      </c>
      <c r="U53" s="64"/>
      <c r="V53" s="64"/>
      <c r="W53" s="64"/>
      <c r="X53" s="64"/>
      <c r="Y53" s="64">
        <v>2575</v>
      </c>
      <c r="Z53" s="63"/>
    </row>
    <row r="54" spans="1:26" x14ac:dyDescent="0.2">
      <c r="A54" s="52">
        <v>53</v>
      </c>
      <c r="B54" s="52" t="s">
        <v>92</v>
      </c>
      <c r="C54" s="52" t="s">
        <v>33</v>
      </c>
      <c r="D54" s="24"/>
      <c r="E54" s="20"/>
      <c r="F54" s="20"/>
      <c r="G54" s="21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>
        <v>1</v>
      </c>
      <c r="U54" s="64"/>
      <c r="V54" s="64"/>
      <c r="W54" s="64"/>
      <c r="X54" s="64"/>
      <c r="Y54" s="64">
        <v>798</v>
      </c>
      <c r="Z54" s="63"/>
    </row>
    <row r="55" spans="1:26" ht="66" x14ac:dyDescent="0.2">
      <c r="A55" s="52">
        <v>54</v>
      </c>
      <c r="B55" s="52" t="s">
        <v>71</v>
      </c>
      <c r="C55" s="52" t="s">
        <v>33</v>
      </c>
      <c r="D55" s="24">
        <v>2</v>
      </c>
      <c r="E55" s="20" t="s">
        <v>28</v>
      </c>
      <c r="F55" s="20" t="s">
        <v>29</v>
      </c>
      <c r="G55" s="21">
        <f>SUM(H55:T55)</f>
        <v>4</v>
      </c>
      <c r="H55" s="64"/>
      <c r="I55" s="64"/>
      <c r="J55" s="64">
        <v>1</v>
      </c>
      <c r="K55" s="64"/>
      <c r="L55" s="64"/>
      <c r="M55" s="64"/>
      <c r="N55" s="64"/>
      <c r="O55" s="64"/>
      <c r="P55" s="64"/>
      <c r="Q55" s="64"/>
      <c r="R55" s="64"/>
      <c r="S55" s="64"/>
      <c r="T55" s="64">
        <v>3</v>
      </c>
      <c r="U55" s="64"/>
      <c r="V55" s="64"/>
      <c r="W55" s="64"/>
      <c r="X55" s="64"/>
      <c r="Y55" s="64">
        <v>8460</v>
      </c>
      <c r="Z55" s="63">
        <v>1</v>
      </c>
    </row>
    <row r="56" spans="1:26" ht="66" x14ac:dyDescent="0.2">
      <c r="A56" s="52">
        <v>55</v>
      </c>
      <c r="B56" s="52" t="s">
        <v>72</v>
      </c>
      <c r="C56" s="52" t="s">
        <v>27</v>
      </c>
      <c r="D56" s="24">
        <v>2</v>
      </c>
      <c r="E56" s="20" t="s">
        <v>28</v>
      </c>
      <c r="F56" s="20" t="s">
        <v>29</v>
      </c>
      <c r="G56" s="21">
        <f>SUM(H56:T56)</f>
        <v>7</v>
      </c>
      <c r="H56" s="64"/>
      <c r="I56" s="64"/>
      <c r="J56" s="64">
        <v>3</v>
      </c>
      <c r="K56" s="64"/>
      <c r="L56" s="64"/>
      <c r="M56" s="64"/>
      <c r="N56" s="64"/>
      <c r="O56" s="64"/>
      <c r="P56" s="64"/>
      <c r="Q56" s="64"/>
      <c r="R56" s="64"/>
      <c r="S56" s="64"/>
      <c r="T56" s="64">
        <v>4</v>
      </c>
      <c r="U56" s="64"/>
      <c r="V56" s="64"/>
      <c r="W56" s="64"/>
      <c r="X56" s="64"/>
      <c r="Y56" s="64">
        <v>3796</v>
      </c>
      <c r="Z56" s="63">
        <v>1</v>
      </c>
    </row>
    <row r="57" spans="1:26" ht="66" x14ac:dyDescent="0.2">
      <c r="A57" s="52">
        <v>56</v>
      </c>
      <c r="B57" s="52" t="s">
        <v>73</v>
      </c>
      <c r="C57" s="52" t="s">
        <v>27</v>
      </c>
      <c r="D57" s="24">
        <v>2</v>
      </c>
      <c r="E57" s="20" t="s">
        <v>28</v>
      </c>
      <c r="F57" s="20" t="s">
        <v>29</v>
      </c>
      <c r="G57" s="21">
        <f>SUM(H57:T57)</f>
        <v>10</v>
      </c>
      <c r="H57" s="64"/>
      <c r="I57" s="64"/>
      <c r="J57" s="64">
        <v>5</v>
      </c>
      <c r="K57" s="64"/>
      <c r="L57" s="64"/>
      <c r="M57" s="64"/>
      <c r="N57" s="64"/>
      <c r="O57" s="64"/>
      <c r="P57" s="64"/>
      <c r="Q57" s="64"/>
      <c r="R57" s="64"/>
      <c r="S57" s="64"/>
      <c r="T57" s="64">
        <v>5</v>
      </c>
      <c r="U57" s="64"/>
      <c r="V57" s="64"/>
      <c r="W57" s="64"/>
      <c r="X57" s="64"/>
      <c r="Y57" s="64"/>
      <c r="Z57" s="63">
        <v>1</v>
      </c>
    </row>
    <row r="58" spans="1:26" x14ac:dyDescent="0.2">
      <c r="A58" s="52">
        <v>57</v>
      </c>
      <c r="B58" s="52" t="s">
        <v>103</v>
      </c>
      <c r="C58" s="52" t="s">
        <v>33</v>
      </c>
      <c r="D58" s="24"/>
      <c r="E58" s="20"/>
      <c r="F58" s="20"/>
      <c r="G58" s="21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>
        <v>1</v>
      </c>
      <c r="U58" s="64"/>
      <c r="V58" s="64"/>
      <c r="W58" s="64"/>
      <c r="X58" s="64"/>
      <c r="Y58" s="64">
        <v>808</v>
      </c>
      <c r="Z58" s="63"/>
    </row>
    <row r="59" spans="1:26" ht="66" x14ac:dyDescent="0.2">
      <c r="A59" s="52">
        <v>58</v>
      </c>
      <c r="B59" s="52" t="s">
        <v>74</v>
      </c>
      <c r="C59" s="52" t="s">
        <v>27</v>
      </c>
      <c r="D59" s="24">
        <v>1</v>
      </c>
      <c r="E59" s="20" t="s">
        <v>28</v>
      </c>
      <c r="F59" s="20" t="s">
        <v>29</v>
      </c>
      <c r="G59" s="21">
        <f>SUM(H59:T59)</f>
        <v>7</v>
      </c>
      <c r="H59" s="64"/>
      <c r="I59" s="64"/>
      <c r="J59" s="64">
        <v>3</v>
      </c>
      <c r="K59" s="64"/>
      <c r="L59" s="64"/>
      <c r="M59" s="64"/>
      <c r="N59" s="64"/>
      <c r="O59" s="64"/>
      <c r="P59" s="64"/>
      <c r="Q59" s="64"/>
      <c r="R59" s="64"/>
      <c r="S59" s="64"/>
      <c r="T59" s="64">
        <v>4</v>
      </c>
      <c r="U59" s="64"/>
      <c r="V59" s="64"/>
      <c r="W59" s="64"/>
      <c r="X59" s="64"/>
      <c r="Y59" s="64">
        <v>7480</v>
      </c>
      <c r="Z59" s="63">
        <v>1</v>
      </c>
    </row>
    <row r="60" spans="1:26" ht="66" x14ac:dyDescent="0.2">
      <c r="A60" s="52">
        <v>59</v>
      </c>
      <c r="B60" s="52" t="s">
        <v>75</v>
      </c>
      <c r="C60" s="52" t="s">
        <v>27</v>
      </c>
      <c r="D60" s="24">
        <v>1</v>
      </c>
      <c r="E60" s="20" t="s">
        <v>28</v>
      </c>
      <c r="F60" s="20" t="s">
        <v>29</v>
      </c>
      <c r="G60" s="21">
        <f>SUM(H60:T60)</f>
        <v>6</v>
      </c>
      <c r="H60" s="64"/>
      <c r="I60" s="64"/>
      <c r="J60" s="64">
        <v>1</v>
      </c>
      <c r="K60" s="64"/>
      <c r="L60" s="64"/>
      <c r="M60" s="64"/>
      <c r="N60" s="64"/>
      <c r="O60" s="64"/>
      <c r="P60" s="64"/>
      <c r="Q60" s="64"/>
      <c r="R60" s="64"/>
      <c r="S60" s="64">
        <v>1</v>
      </c>
      <c r="T60" s="64">
        <v>4</v>
      </c>
      <c r="U60" s="64"/>
      <c r="V60" s="64"/>
      <c r="W60" s="64"/>
      <c r="X60" s="64"/>
      <c r="Y60" s="64"/>
      <c r="Z60" s="63">
        <v>1</v>
      </c>
    </row>
    <row r="61" spans="1:26" ht="66" x14ac:dyDescent="0.2">
      <c r="A61" s="52">
        <v>60</v>
      </c>
      <c r="B61" s="52" t="s">
        <v>76</v>
      </c>
      <c r="C61" s="52" t="s">
        <v>27</v>
      </c>
      <c r="D61" s="24">
        <v>1</v>
      </c>
      <c r="E61" s="20" t="s">
        <v>28</v>
      </c>
      <c r="F61" s="20" t="s">
        <v>29</v>
      </c>
      <c r="G61" s="21">
        <f>SUM(H61:T61)</f>
        <v>7</v>
      </c>
      <c r="H61" s="64"/>
      <c r="I61" s="64"/>
      <c r="J61" s="64">
        <v>4</v>
      </c>
      <c r="K61" s="64"/>
      <c r="L61" s="64"/>
      <c r="M61" s="64"/>
      <c r="N61" s="64"/>
      <c r="O61" s="64"/>
      <c r="P61" s="64"/>
      <c r="Q61" s="64"/>
      <c r="R61" s="64"/>
      <c r="S61" s="64"/>
      <c r="T61" s="64">
        <v>3</v>
      </c>
      <c r="U61" s="64"/>
      <c r="V61" s="64"/>
      <c r="W61" s="64"/>
      <c r="X61" s="64"/>
      <c r="Y61" s="64"/>
      <c r="Z61" s="63">
        <v>0.6</v>
      </c>
    </row>
    <row r="62" spans="1:26" ht="66" x14ac:dyDescent="0.2">
      <c r="A62" s="52">
        <v>61</v>
      </c>
      <c r="B62" s="52" t="s">
        <v>77</v>
      </c>
      <c r="C62" s="52" t="s">
        <v>27</v>
      </c>
      <c r="D62" s="24">
        <v>1</v>
      </c>
      <c r="E62" s="20" t="s">
        <v>28</v>
      </c>
      <c r="F62" s="20" t="s">
        <v>29</v>
      </c>
      <c r="G62" s="21">
        <f>SUM(H62:T62)</f>
        <v>11</v>
      </c>
      <c r="H62" s="64">
        <v>1</v>
      </c>
      <c r="I62" s="64"/>
      <c r="J62" s="64">
        <v>6</v>
      </c>
      <c r="K62" s="64"/>
      <c r="L62" s="64"/>
      <c r="M62" s="64"/>
      <c r="N62" s="64"/>
      <c r="O62" s="64"/>
      <c r="P62" s="64"/>
      <c r="Q62" s="64"/>
      <c r="R62" s="64"/>
      <c r="S62" s="64"/>
      <c r="T62" s="64">
        <v>4</v>
      </c>
      <c r="U62" s="64"/>
      <c r="V62" s="64"/>
      <c r="W62" s="64"/>
      <c r="X62" s="64"/>
      <c r="Y62" s="64"/>
      <c r="Z62" s="63">
        <v>1</v>
      </c>
    </row>
    <row r="63" spans="1:26" ht="66" x14ac:dyDescent="0.2">
      <c r="A63" s="52">
        <v>62</v>
      </c>
      <c r="B63" s="52" t="s">
        <v>78</v>
      </c>
      <c r="C63" s="52" t="s">
        <v>33</v>
      </c>
      <c r="D63" s="24">
        <v>4</v>
      </c>
      <c r="E63" s="20" t="s">
        <v>28</v>
      </c>
      <c r="F63" s="20" t="s">
        <v>29</v>
      </c>
      <c r="G63" s="21">
        <f>SUM(H63:T63)</f>
        <v>4</v>
      </c>
      <c r="H63" s="64"/>
      <c r="I63" s="64"/>
      <c r="J63" s="64">
        <v>1</v>
      </c>
      <c r="K63" s="64"/>
      <c r="L63" s="64"/>
      <c r="M63" s="64"/>
      <c r="N63" s="64"/>
      <c r="O63" s="64"/>
      <c r="P63" s="64"/>
      <c r="Q63" s="64">
        <v>1</v>
      </c>
      <c r="R63" s="64"/>
      <c r="S63" s="64"/>
      <c r="T63" s="64">
        <v>2</v>
      </c>
      <c r="U63" s="64"/>
      <c r="V63" s="64"/>
      <c r="W63" s="64"/>
      <c r="X63" s="64"/>
      <c r="Y63" s="17">
        <v>5797</v>
      </c>
      <c r="Z63" s="63">
        <v>1</v>
      </c>
    </row>
    <row r="64" spans="1:26" x14ac:dyDescent="0.2">
      <c r="A64" s="52">
        <v>63</v>
      </c>
      <c r="B64" s="52" t="s">
        <v>94</v>
      </c>
      <c r="C64" s="52" t="s">
        <v>33</v>
      </c>
      <c r="D64" s="24"/>
      <c r="E64" s="20"/>
      <c r="F64" s="20"/>
      <c r="G64" s="21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>
        <v>1</v>
      </c>
      <c r="U64" s="64"/>
      <c r="V64" s="64"/>
      <c r="W64" s="64"/>
      <c r="X64" s="64"/>
      <c r="Y64" s="17">
        <v>810</v>
      </c>
      <c r="Z64" s="63"/>
    </row>
    <row r="65" spans="1:26" ht="66" x14ac:dyDescent="0.2">
      <c r="A65" s="52">
        <v>64</v>
      </c>
      <c r="B65" s="52" t="s">
        <v>79</v>
      </c>
      <c r="C65" s="52" t="s">
        <v>27</v>
      </c>
      <c r="D65" s="24">
        <v>1</v>
      </c>
      <c r="E65" s="20" t="s">
        <v>28</v>
      </c>
      <c r="F65" s="20" t="s">
        <v>29</v>
      </c>
      <c r="G65" s="21">
        <f>SUM(H65:T65)</f>
        <v>8</v>
      </c>
      <c r="H65" s="64">
        <v>1</v>
      </c>
      <c r="I65" s="64"/>
      <c r="J65" s="64">
        <v>4</v>
      </c>
      <c r="K65" s="64"/>
      <c r="L65" s="64"/>
      <c r="M65" s="64"/>
      <c r="N65" s="64"/>
      <c r="O65" s="64"/>
      <c r="P65" s="64"/>
      <c r="Q65" s="64"/>
      <c r="R65" s="64"/>
      <c r="S65" s="64"/>
      <c r="T65" s="64">
        <v>3</v>
      </c>
      <c r="U65" s="64"/>
      <c r="V65" s="64"/>
      <c r="W65" s="64"/>
      <c r="X65" s="64"/>
      <c r="Y65" s="64"/>
      <c r="Z65" s="63">
        <v>1</v>
      </c>
    </row>
    <row r="66" spans="1:26" ht="66" x14ac:dyDescent="0.2">
      <c r="A66" s="52">
        <v>65</v>
      </c>
      <c r="B66" s="52" t="s">
        <v>80</v>
      </c>
      <c r="C66" s="52" t="s">
        <v>33</v>
      </c>
      <c r="D66" s="24">
        <v>1</v>
      </c>
      <c r="E66" s="20" t="s">
        <v>28</v>
      </c>
      <c r="F66" s="20" t="s">
        <v>29</v>
      </c>
      <c r="G66" s="21">
        <f>SUM(H66:T66)</f>
        <v>3</v>
      </c>
      <c r="H66" s="64"/>
      <c r="I66" s="64"/>
      <c r="J66" s="64">
        <v>2</v>
      </c>
      <c r="K66" s="64"/>
      <c r="L66" s="64"/>
      <c r="M66" s="64"/>
      <c r="N66" s="64"/>
      <c r="O66" s="64"/>
      <c r="P66" s="64"/>
      <c r="Q66" s="64"/>
      <c r="R66" s="64"/>
      <c r="S66" s="64"/>
      <c r="T66" s="64">
        <v>1</v>
      </c>
      <c r="U66" s="64"/>
      <c r="V66" s="64"/>
      <c r="W66" s="64"/>
      <c r="X66" s="64"/>
      <c r="Y66" s="64">
        <v>620</v>
      </c>
      <c r="Z66" s="63">
        <v>1</v>
      </c>
    </row>
    <row r="67" spans="1:26" x14ac:dyDescent="0.2">
      <c r="A67" s="52">
        <v>66</v>
      </c>
      <c r="B67" s="52" t="s">
        <v>95</v>
      </c>
      <c r="C67" s="52" t="s">
        <v>33</v>
      </c>
      <c r="D67" s="24"/>
      <c r="E67" s="20"/>
      <c r="F67" s="20"/>
      <c r="G67" s="21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>
        <v>1</v>
      </c>
      <c r="U67" s="64"/>
      <c r="V67" s="64"/>
      <c r="W67" s="64"/>
      <c r="X67" s="64"/>
      <c r="Y67" s="64">
        <v>1700</v>
      </c>
      <c r="Z67" s="63"/>
    </row>
    <row r="68" spans="1:26" ht="66" x14ac:dyDescent="0.2">
      <c r="A68" s="52">
        <v>67</v>
      </c>
      <c r="B68" s="52" t="s">
        <v>81</v>
      </c>
      <c r="C68" s="52" t="s">
        <v>33</v>
      </c>
      <c r="D68" s="24">
        <v>3</v>
      </c>
      <c r="E68" s="20" t="s">
        <v>28</v>
      </c>
      <c r="F68" s="20" t="s">
        <v>29</v>
      </c>
      <c r="G68" s="21">
        <f>SUM(H68:T68)</f>
        <v>8</v>
      </c>
      <c r="H68" s="64">
        <v>4</v>
      </c>
      <c r="I68" s="64"/>
      <c r="J68" s="64">
        <v>4</v>
      </c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3">
        <v>1</v>
      </c>
    </row>
    <row r="69" spans="1:26" s="59" customFormat="1" x14ac:dyDescent="0.2">
      <c r="A69" s="62"/>
      <c r="B69" s="62" t="s">
        <v>102</v>
      </c>
      <c r="C69" s="62"/>
      <c r="D69" s="61">
        <f t="shared" ref="D69:Z69" si="3">SUM(D2:D68)</f>
        <v>124</v>
      </c>
      <c r="E69" s="61">
        <f t="shared" si="3"/>
        <v>0</v>
      </c>
      <c r="F69" s="61">
        <f t="shared" si="3"/>
        <v>0</v>
      </c>
      <c r="G69" s="61">
        <f t="shared" si="3"/>
        <v>365</v>
      </c>
      <c r="H69" s="61">
        <f t="shared" si="3"/>
        <v>44</v>
      </c>
      <c r="I69" s="61">
        <f t="shared" si="3"/>
        <v>14</v>
      </c>
      <c r="J69" s="61">
        <f t="shared" si="3"/>
        <v>165</v>
      </c>
      <c r="K69" s="61">
        <f t="shared" si="3"/>
        <v>19</v>
      </c>
      <c r="L69" s="61">
        <f t="shared" si="3"/>
        <v>1</v>
      </c>
      <c r="M69" s="61">
        <f t="shared" si="3"/>
        <v>32</v>
      </c>
      <c r="N69" s="61">
        <f t="shared" si="3"/>
        <v>11</v>
      </c>
      <c r="O69" s="61">
        <f t="shared" si="3"/>
        <v>4</v>
      </c>
      <c r="P69" s="61">
        <f t="shared" si="3"/>
        <v>6</v>
      </c>
      <c r="Q69" s="61">
        <f t="shared" si="3"/>
        <v>9</v>
      </c>
      <c r="R69" s="61">
        <f t="shared" si="3"/>
        <v>7</v>
      </c>
      <c r="S69" s="61">
        <f t="shared" si="3"/>
        <v>22</v>
      </c>
      <c r="T69" s="61">
        <f t="shared" si="3"/>
        <v>134</v>
      </c>
      <c r="U69" s="61">
        <f t="shared" si="3"/>
        <v>10220</v>
      </c>
      <c r="V69" s="61">
        <f t="shared" si="3"/>
        <v>1064</v>
      </c>
      <c r="W69" s="61">
        <f t="shared" si="3"/>
        <v>1230</v>
      </c>
      <c r="X69" s="61">
        <f t="shared" si="3"/>
        <v>1872</v>
      </c>
      <c r="Y69" s="61">
        <f t="shared" si="3"/>
        <v>119649.8</v>
      </c>
      <c r="Z69" s="60">
        <f t="shared" si="3"/>
        <v>67.59</v>
      </c>
    </row>
    <row r="70" spans="1:26" ht="38.25" x14ac:dyDescent="0.2">
      <c r="A70" s="52">
        <v>18</v>
      </c>
      <c r="B70" s="13" t="s">
        <v>101</v>
      </c>
      <c r="C70" s="52"/>
      <c r="D70" s="19">
        <v>150</v>
      </c>
      <c r="E70" s="52"/>
      <c r="F70" s="52"/>
      <c r="G70" s="57">
        <f>68*24</f>
        <v>1632</v>
      </c>
      <c r="H70" s="58">
        <f>35853/8</f>
        <v>4481.625</v>
      </c>
      <c r="I70" s="57">
        <f>68*24</f>
        <v>1632</v>
      </c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1"/>
    </row>
    <row r="71" spans="1:26" s="53" customFormat="1" x14ac:dyDescent="0.2">
      <c r="A71" s="37">
        <f>+A70+A68</f>
        <v>85</v>
      </c>
      <c r="B71" s="37" t="s">
        <v>100</v>
      </c>
      <c r="C71" s="37"/>
      <c r="D71" s="56">
        <f t="shared" ref="D71:Z71" si="4">+D70+D69</f>
        <v>274</v>
      </c>
      <c r="E71" s="55">
        <f t="shared" si="4"/>
        <v>0</v>
      </c>
      <c r="F71" s="55">
        <f t="shared" si="4"/>
        <v>0</v>
      </c>
      <c r="G71" s="55">
        <f t="shared" si="4"/>
        <v>1997</v>
      </c>
      <c r="H71" s="55">
        <f t="shared" si="4"/>
        <v>4525.625</v>
      </c>
      <c r="I71" s="55">
        <f t="shared" si="4"/>
        <v>1646</v>
      </c>
      <c r="J71" s="55">
        <f t="shared" si="4"/>
        <v>165</v>
      </c>
      <c r="K71" s="55">
        <f t="shared" si="4"/>
        <v>19</v>
      </c>
      <c r="L71" s="55">
        <f t="shared" si="4"/>
        <v>1</v>
      </c>
      <c r="M71" s="55">
        <f t="shared" si="4"/>
        <v>32</v>
      </c>
      <c r="N71" s="55">
        <f t="shared" si="4"/>
        <v>11</v>
      </c>
      <c r="O71" s="55">
        <f t="shared" si="4"/>
        <v>4</v>
      </c>
      <c r="P71" s="55">
        <f t="shared" si="4"/>
        <v>6</v>
      </c>
      <c r="Q71" s="55">
        <f t="shared" si="4"/>
        <v>9</v>
      </c>
      <c r="R71" s="55">
        <f t="shared" si="4"/>
        <v>7</v>
      </c>
      <c r="S71" s="55">
        <f t="shared" si="4"/>
        <v>22</v>
      </c>
      <c r="T71" s="55">
        <f t="shared" si="4"/>
        <v>134</v>
      </c>
      <c r="U71" s="55">
        <f t="shared" si="4"/>
        <v>10220</v>
      </c>
      <c r="V71" s="55">
        <f t="shared" si="4"/>
        <v>1064</v>
      </c>
      <c r="W71" s="55">
        <f t="shared" si="4"/>
        <v>1230</v>
      </c>
      <c r="X71" s="55">
        <f t="shared" si="4"/>
        <v>1872</v>
      </c>
      <c r="Y71" s="55">
        <f t="shared" si="4"/>
        <v>119649.8</v>
      </c>
      <c r="Z71" s="54">
        <f t="shared" si="4"/>
        <v>67.59</v>
      </c>
    </row>
    <row r="72" spans="1:26" x14ac:dyDescent="0.2">
      <c r="A72" s="52"/>
      <c r="B72" s="52"/>
      <c r="C72" s="52"/>
      <c r="D72" s="19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1">
        <v>67.59</v>
      </c>
    </row>
    <row r="73" spans="1:26" x14ac:dyDescent="0.2">
      <c r="A73" s="52"/>
      <c r="B73" s="52"/>
      <c r="C73" s="52"/>
      <c r="D73" s="19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1"/>
    </row>
    <row r="76" spans="1:26" x14ac:dyDescent="0.2">
      <c r="P76" s="50"/>
    </row>
  </sheetData>
  <autoFilter ref="A1:Z72" xr:uid="{E539B729-79AB-4D54-ABAA-50D3226BD54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32BF-0CE6-46DF-8423-C76C445CF0EF}">
  <dimension ref="A2:AD79"/>
  <sheetViews>
    <sheetView zoomScale="87" zoomScaleNormal="87" workbookViewId="0">
      <pane xSplit="7" ySplit="2" topLeftCell="Q70" activePane="bottomRight" state="frozen"/>
      <selection pane="topRight" activeCell="H1" sqref="H1"/>
      <selection pane="bottomLeft" activeCell="A3" sqref="A3"/>
      <selection pane="bottomRight" activeCell="S83" sqref="S83"/>
    </sheetView>
  </sheetViews>
  <sheetFormatPr baseColWidth="10" defaultRowHeight="12.75" x14ac:dyDescent="0.2"/>
  <cols>
    <col min="1" max="1" width="3.625" style="17" customWidth="1"/>
    <col min="2" max="2" width="31.5" style="46" customWidth="1"/>
    <col min="3" max="3" width="10" style="49" customWidth="1"/>
    <col min="4" max="7" width="10" style="17" customWidth="1"/>
    <col min="8" max="21" width="11" style="17"/>
    <col min="22" max="26" width="10" style="17" customWidth="1"/>
    <col min="27" max="28" width="11" style="17"/>
    <col min="29" max="29" width="11.25" style="17" customWidth="1"/>
    <col min="30" max="16384" width="11" style="17"/>
  </cols>
  <sheetData>
    <row r="2" spans="1:30" ht="140.25" x14ac:dyDescent="0.2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6" t="s">
        <v>9</v>
      </c>
      <c r="K2" s="7" t="s">
        <v>10</v>
      </c>
      <c r="L2" s="8" t="s">
        <v>11</v>
      </c>
      <c r="M2" s="80" t="s">
        <v>12</v>
      </c>
      <c r="N2" s="78" t="s">
        <v>13</v>
      </c>
      <c r="O2" s="79" t="s">
        <v>141</v>
      </c>
      <c r="P2" s="11" t="s">
        <v>14</v>
      </c>
      <c r="Q2" s="11" t="s">
        <v>15</v>
      </c>
      <c r="R2" s="11" t="s">
        <v>16</v>
      </c>
      <c r="S2" s="11" t="s">
        <v>17</v>
      </c>
      <c r="T2" s="10" t="s">
        <v>18</v>
      </c>
      <c r="U2" s="11" t="s">
        <v>19</v>
      </c>
      <c r="V2" s="13" t="s">
        <v>21</v>
      </c>
      <c r="W2" s="12" t="s">
        <v>20</v>
      </c>
      <c r="X2" s="78" t="s">
        <v>140</v>
      </c>
      <c r="Y2" s="78" t="s">
        <v>22</v>
      </c>
      <c r="Z2" s="78" t="s">
        <v>23</v>
      </c>
      <c r="AA2" s="15" t="s">
        <v>24</v>
      </c>
      <c r="AB2" s="65" t="s">
        <v>25</v>
      </c>
      <c r="AC2" s="77" t="s">
        <v>139</v>
      </c>
      <c r="AD2" s="77" t="s">
        <v>138</v>
      </c>
    </row>
    <row r="3" spans="1:30" ht="74.25" x14ac:dyDescent="0.2">
      <c r="A3" s="19">
        <v>1</v>
      </c>
      <c r="B3" s="25" t="s">
        <v>26</v>
      </c>
      <c r="C3" s="19" t="s">
        <v>27</v>
      </c>
      <c r="D3" s="52">
        <v>1</v>
      </c>
      <c r="E3" s="20" t="s">
        <v>28</v>
      </c>
      <c r="F3" s="20" t="s">
        <v>29</v>
      </c>
      <c r="G3" s="75">
        <f t="shared" ref="G3:G34" si="0">SUM(H3:U3)</f>
        <v>5</v>
      </c>
      <c r="H3" s="19"/>
      <c r="I3" s="19"/>
      <c r="J3" s="19">
        <v>4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>
        <v>1</v>
      </c>
      <c r="V3" s="19"/>
      <c r="W3" s="19"/>
      <c r="X3" s="19"/>
      <c r="Y3" s="19"/>
      <c r="Z3" s="19"/>
      <c r="AA3" s="24"/>
      <c r="AB3" s="19">
        <v>0.5</v>
      </c>
      <c r="AC3" s="19"/>
      <c r="AD3" s="19"/>
    </row>
    <row r="4" spans="1:30" ht="74.25" x14ac:dyDescent="0.2">
      <c r="A4" s="19">
        <v>2</v>
      </c>
      <c r="B4" s="25" t="s">
        <v>30</v>
      </c>
      <c r="C4" s="19" t="s">
        <v>27</v>
      </c>
      <c r="D4" s="19">
        <v>1</v>
      </c>
      <c r="E4" s="20" t="s">
        <v>28</v>
      </c>
      <c r="F4" s="20" t="s">
        <v>29</v>
      </c>
      <c r="G4" s="75">
        <f t="shared" si="0"/>
        <v>4</v>
      </c>
      <c r="H4" s="19"/>
      <c r="I4" s="19"/>
      <c r="J4" s="19">
        <v>2</v>
      </c>
      <c r="K4" s="19">
        <v>1</v>
      </c>
      <c r="L4" s="19"/>
      <c r="M4" s="19"/>
      <c r="N4" s="19"/>
      <c r="O4" s="19"/>
      <c r="P4" s="19"/>
      <c r="Q4" s="19"/>
      <c r="R4" s="19"/>
      <c r="S4" s="19"/>
      <c r="T4" s="19"/>
      <c r="U4" s="19">
        <v>1</v>
      </c>
      <c r="V4" s="19">
        <v>1500</v>
      </c>
      <c r="W4" s="19"/>
      <c r="X4" s="19"/>
      <c r="Y4" s="19"/>
      <c r="Z4" s="19"/>
      <c r="AA4" s="24"/>
      <c r="AB4" s="19">
        <v>0.5</v>
      </c>
      <c r="AC4" s="19"/>
      <c r="AD4" s="19"/>
    </row>
    <row r="5" spans="1:30" ht="74.25" x14ac:dyDescent="0.2">
      <c r="A5" s="19">
        <v>3</v>
      </c>
      <c r="B5" s="25" t="s">
        <v>31</v>
      </c>
      <c r="C5" s="19" t="s">
        <v>27</v>
      </c>
      <c r="D5" s="19">
        <v>1</v>
      </c>
      <c r="E5" s="20" t="s">
        <v>28</v>
      </c>
      <c r="F5" s="20" t="s">
        <v>29</v>
      </c>
      <c r="G5" s="75">
        <f t="shared" si="0"/>
        <v>5</v>
      </c>
      <c r="H5" s="19"/>
      <c r="I5" s="19"/>
      <c r="J5" s="19">
        <v>4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>
        <v>1</v>
      </c>
      <c r="V5" s="19"/>
      <c r="W5" s="19"/>
      <c r="X5" s="19"/>
      <c r="Y5" s="19"/>
      <c r="Z5" s="19"/>
      <c r="AA5" s="24"/>
      <c r="AB5" s="19">
        <v>0.5</v>
      </c>
      <c r="AC5" s="19"/>
      <c r="AD5" s="19"/>
    </row>
    <row r="6" spans="1:30" ht="74.25" x14ac:dyDescent="0.2">
      <c r="A6" s="19">
        <v>4</v>
      </c>
      <c r="B6" s="25" t="s">
        <v>32</v>
      </c>
      <c r="C6" s="19" t="s">
        <v>33</v>
      </c>
      <c r="D6" s="19">
        <v>6</v>
      </c>
      <c r="E6" s="20" t="s">
        <v>28</v>
      </c>
      <c r="F6" s="20" t="s">
        <v>29</v>
      </c>
      <c r="G6" s="75">
        <f t="shared" si="0"/>
        <v>3</v>
      </c>
      <c r="H6" s="19"/>
      <c r="I6" s="19"/>
      <c r="J6" s="19">
        <v>3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4"/>
      <c r="AB6" s="19">
        <v>0.5</v>
      </c>
      <c r="AC6" s="19"/>
      <c r="AD6" s="19"/>
    </row>
    <row r="7" spans="1:30" ht="74.25" x14ac:dyDescent="0.2">
      <c r="A7" s="19">
        <v>5</v>
      </c>
      <c r="B7" s="25" t="s">
        <v>34</v>
      </c>
      <c r="C7" s="19" t="s">
        <v>33</v>
      </c>
      <c r="D7" s="19">
        <v>10</v>
      </c>
      <c r="E7" s="20" t="s">
        <v>28</v>
      </c>
      <c r="F7" s="20" t="s">
        <v>29</v>
      </c>
      <c r="G7" s="75">
        <f t="shared" si="0"/>
        <v>92</v>
      </c>
      <c r="H7" s="19">
        <v>14</v>
      </c>
      <c r="I7" s="19">
        <v>14</v>
      </c>
      <c r="J7" s="19">
        <v>21</v>
      </c>
      <c r="K7" s="19">
        <v>9</v>
      </c>
      <c r="L7" s="19">
        <v>1</v>
      </c>
      <c r="M7" s="19">
        <v>14</v>
      </c>
      <c r="N7" s="19">
        <v>13</v>
      </c>
      <c r="O7" s="19">
        <v>1</v>
      </c>
      <c r="P7" s="19">
        <v>2</v>
      </c>
      <c r="Q7" s="19">
        <v>1</v>
      </c>
      <c r="R7" s="19"/>
      <c r="S7" s="19"/>
      <c r="T7" s="19">
        <v>1</v>
      </c>
      <c r="U7" s="19">
        <v>1</v>
      </c>
      <c r="V7" s="19">
        <v>764</v>
      </c>
      <c r="W7" s="19">
        <v>110</v>
      </c>
      <c r="X7" s="19">
        <v>80</v>
      </c>
      <c r="Y7" s="19">
        <v>1509</v>
      </c>
      <c r="Z7" s="19">
        <v>400</v>
      </c>
      <c r="AA7" s="24">
        <v>25648</v>
      </c>
      <c r="AB7" s="19">
        <v>8</v>
      </c>
      <c r="AC7" s="19">
        <v>205</v>
      </c>
      <c r="AD7" s="19">
        <v>14</v>
      </c>
    </row>
    <row r="8" spans="1:30" ht="74.25" x14ac:dyDescent="0.2">
      <c r="A8" s="19">
        <v>6</v>
      </c>
      <c r="B8" s="25" t="s">
        <v>137</v>
      </c>
      <c r="C8" s="19" t="s">
        <v>33</v>
      </c>
      <c r="D8" s="19">
        <v>1</v>
      </c>
      <c r="E8" s="20" t="s">
        <v>28</v>
      </c>
      <c r="F8" s="20" t="s">
        <v>29</v>
      </c>
      <c r="G8" s="75">
        <f t="shared" si="0"/>
        <v>3</v>
      </c>
      <c r="H8" s="19"/>
      <c r="I8" s="19"/>
      <c r="J8" s="19">
        <v>2</v>
      </c>
      <c r="K8" s="19"/>
      <c r="L8" s="19"/>
      <c r="M8" s="19"/>
      <c r="N8" s="19"/>
      <c r="O8" s="19"/>
      <c r="P8" s="19"/>
      <c r="Q8" s="19"/>
      <c r="R8" s="19"/>
      <c r="S8" s="19">
        <v>1</v>
      </c>
      <c r="T8" s="19"/>
      <c r="U8" s="19"/>
      <c r="V8" s="19"/>
      <c r="W8" s="19"/>
      <c r="X8" s="19"/>
      <c r="Y8" s="19"/>
      <c r="Z8" s="19"/>
      <c r="AA8" s="24"/>
      <c r="AB8" s="19">
        <v>0.5</v>
      </c>
      <c r="AC8" s="19"/>
      <c r="AD8" s="19"/>
    </row>
    <row r="9" spans="1:30" ht="74.25" x14ac:dyDescent="0.2">
      <c r="A9" s="19">
        <v>7</v>
      </c>
      <c r="B9" s="25" t="s">
        <v>35</v>
      </c>
      <c r="C9" s="19" t="s">
        <v>27</v>
      </c>
      <c r="D9" s="19">
        <v>1</v>
      </c>
      <c r="E9" s="20" t="s">
        <v>28</v>
      </c>
      <c r="F9" s="20" t="s">
        <v>29</v>
      </c>
      <c r="G9" s="75">
        <f t="shared" si="0"/>
        <v>7</v>
      </c>
      <c r="H9" s="19"/>
      <c r="I9" s="19"/>
      <c r="J9" s="19">
        <v>4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>
        <v>3</v>
      </c>
      <c r="V9" s="19"/>
      <c r="W9" s="19"/>
      <c r="X9" s="19"/>
      <c r="Y9" s="19"/>
      <c r="Z9" s="19"/>
      <c r="AA9" s="24"/>
      <c r="AB9" s="19">
        <v>0.5</v>
      </c>
      <c r="AC9" s="19"/>
      <c r="AD9" s="19"/>
    </row>
    <row r="10" spans="1:30" ht="74.25" x14ac:dyDescent="0.2">
      <c r="A10" s="19">
        <v>8</v>
      </c>
      <c r="B10" s="25" t="s">
        <v>37</v>
      </c>
      <c r="C10" s="19" t="s">
        <v>33</v>
      </c>
      <c r="D10" s="19">
        <v>1</v>
      </c>
      <c r="E10" s="20" t="s">
        <v>28</v>
      </c>
      <c r="F10" s="20" t="s">
        <v>29</v>
      </c>
      <c r="G10" s="75">
        <f t="shared" si="0"/>
        <v>4</v>
      </c>
      <c r="H10" s="19">
        <v>1</v>
      </c>
      <c r="I10" s="19"/>
      <c r="J10" s="19">
        <v>2</v>
      </c>
      <c r="K10" s="19"/>
      <c r="L10" s="19"/>
      <c r="M10" s="19">
        <v>1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100</v>
      </c>
      <c r="Z10" s="19"/>
      <c r="AA10" s="24"/>
      <c r="AB10" s="19">
        <v>0.5</v>
      </c>
      <c r="AC10" s="19"/>
      <c r="AD10" s="19"/>
    </row>
    <row r="11" spans="1:30" ht="74.25" x14ac:dyDescent="0.2">
      <c r="A11" s="19">
        <v>9</v>
      </c>
      <c r="B11" s="25" t="s">
        <v>116</v>
      </c>
      <c r="C11" s="19" t="s">
        <v>33</v>
      </c>
      <c r="D11" s="19">
        <v>1</v>
      </c>
      <c r="E11" s="20" t="s">
        <v>28</v>
      </c>
      <c r="F11" s="20" t="s">
        <v>29</v>
      </c>
      <c r="G11" s="75">
        <f t="shared" si="0"/>
        <v>7</v>
      </c>
      <c r="H11" s="19">
        <v>1</v>
      </c>
      <c r="I11" s="19"/>
      <c r="J11" s="19">
        <v>2</v>
      </c>
      <c r="K11" s="19"/>
      <c r="L11" s="19"/>
      <c r="M11" s="19">
        <v>2</v>
      </c>
      <c r="N11" s="19">
        <v>1</v>
      </c>
      <c r="O11" s="19"/>
      <c r="P11" s="19"/>
      <c r="Q11" s="19"/>
      <c r="R11" s="19"/>
      <c r="S11" s="19"/>
      <c r="T11" s="19"/>
      <c r="U11" s="19">
        <v>1</v>
      </c>
      <c r="V11" s="19"/>
      <c r="W11" s="19"/>
      <c r="X11" s="19"/>
      <c r="Y11" s="19">
        <v>300</v>
      </c>
      <c r="Z11" s="19"/>
      <c r="AA11" s="24">
        <v>1139.8</v>
      </c>
      <c r="AB11" s="19">
        <v>0.5</v>
      </c>
      <c r="AC11" s="19"/>
      <c r="AD11" s="19"/>
    </row>
    <row r="12" spans="1:30" ht="74.25" x14ac:dyDescent="0.2">
      <c r="A12" s="19">
        <v>10</v>
      </c>
      <c r="B12" s="25" t="s">
        <v>115</v>
      </c>
      <c r="C12" s="19" t="s">
        <v>33</v>
      </c>
      <c r="D12" s="19">
        <v>1</v>
      </c>
      <c r="E12" s="20" t="s">
        <v>28</v>
      </c>
      <c r="F12" s="20" t="s">
        <v>29</v>
      </c>
      <c r="G12" s="75">
        <f t="shared" si="0"/>
        <v>8</v>
      </c>
      <c r="H12" s="19">
        <v>2</v>
      </c>
      <c r="I12" s="19"/>
      <c r="J12" s="19">
        <v>3</v>
      </c>
      <c r="K12" s="19">
        <v>1</v>
      </c>
      <c r="L12" s="19"/>
      <c r="M12" s="19"/>
      <c r="N12" s="19"/>
      <c r="O12" s="19"/>
      <c r="P12" s="19"/>
      <c r="Q12" s="19"/>
      <c r="R12" s="19"/>
      <c r="S12" s="19">
        <v>1</v>
      </c>
      <c r="T12" s="19">
        <v>1</v>
      </c>
      <c r="U12" s="19"/>
      <c r="V12" s="19">
        <v>500</v>
      </c>
      <c r="W12" s="19"/>
      <c r="X12" s="19"/>
      <c r="Y12" s="19"/>
      <c r="Z12" s="19"/>
      <c r="AA12" s="24"/>
      <c r="AB12" s="19">
        <v>0.5</v>
      </c>
      <c r="AC12" s="19"/>
      <c r="AD12" s="19"/>
    </row>
    <row r="13" spans="1:30" ht="74.25" x14ac:dyDescent="0.2">
      <c r="A13" s="19">
        <v>11</v>
      </c>
      <c r="B13" s="25" t="s">
        <v>38</v>
      </c>
      <c r="C13" s="19" t="s">
        <v>27</v>
      </c>
      <c r="D13" s="19">
        <v>1</v>
      </c>
      <c r="E13" s="20" t="s">
        <v>28</v>
      </c>
      <c r="F13" s="20" t="s">
        <v>29</v>
      </c>
      <c r="G13" s="75">
        <f t="shared" si="0"/>
        <v>16</v>
      </c>
      <c r="H13" s="19"/>
      <c r="I13" s="19"/>
      <c r="J13" s="19">
        <v>4</v>
      </c>
      <c r="K13" s="19"/>
      <c r="L13" s="19"/>
      <c r="M13" s="19">
        <v>2</v>
      </c>
      <c r="N13" s="19">
        <v>2</v>
      </c>
      <c r="O13" s="19"/>
      <c r="P13" s="19"/>
      <c r="Q13" s="19"/>
      <c r="R13" s="19"/>
      <c r="S13" s="19">
        <v>1</v>
      </c>
      <c r="T13" s="19">
        <v>2</v>
      </c>
      <c r="U13" s="19">
        <v>5</v>
      </c>
      <c r="V13" s="19"/>
      <c r="W13" s="19"/>
      <c r="X13" s="19"/>
      <c r="Y13" s="19">
        <v>90</v>
      </c>
      <c r="Z13" s="19">
        <v>50</v>
      </c>
      <c r="AA13" s="24"/>
      <c r="AB13" s="19">
        <v>0.5</v>
      </c>
      <c r="AC13" s="19"/>
      <c r="AD13" s="19"/>
    </row>
    <row r="14" spans="1:30" ht="74.25" x14ac:dyDescent="0.2">
      <c r="A14" s="19">
        <v>12</v>
      </c>
      <c r="B14" s="25" t="s">
        <v>136</v>
      </c>
      <c r="C14" s="19" t="s">
        <v>33</v>
      </c>
      <c r="D14" s="19">
        <v>1</v>
      </c>
      <c r="E14" s="20" t="s">
        <v>28</v>
      </c>
      <c r="F14" s="20" t="s">
        <v>29</v>
      </c>
      <c r="G14" s="75">
        <f t="shared" si="0"/>
        <v>2</v>
      </c>
      <c r="H14" s="19"/>
      <c r="I14" s="19"/>
      <c r="J14" s="19">
        <v>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>
        <v>1</v>
      </c>
      <c r="V14" s="19"/>
      <c r="W14" s="19"/>
      <c r="X14" s="19"/>
      <c r="Y14" s="19"/>
      <c r="Z14" s="19"/>
      <c r="AA14" s="24">
        <v>3057</v>
      </c>
      <c r="AB14" s="19">
        <v>0.5</v>
      </c>
      <c r="AC14" s="19"/>
      <c r="AD14" s="19"/>
    </row>
    <row r="15" spans="1:30" ht="74.25" x14ac:dyDescent="0.2">
      <c r="A15" s="19">
        <v>13</v>
      </c>
      <c r="B15" s="25" t="s">
        <v>39</v>
      </c>
      <c r="C15" s="19" t="s">
        <v>33</v>
      </c>
      <c r="D15" s="19">
        <v>1</v>
      </c>
      <c r="E15" s="20" t="s">
        <v>28</v>
      </c>
      <c r="F15" s="20" t="s">
        <v>29</v>
      </c>
      <c r="G15" s="75">
        <f t="shared" si="0"/>
        <v>4</v>
      </c>
      <c r="H15" s="19">
        <v>2</v>
      </c>
      <c r="I15" s="19"/>
      <c r="J15" s="19">
        <v>2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4"/>
      <c r="AB15" s="19">
        <v>0.5</v>
      </c>
      <c r="AC15" s="19"/>
      <c r="AD15" s="19"/>
    </row>
    <row r="16" spans="1:30" ht="74.25" x14ac:dyDescent="0.2">
      <c r="A16" s="19">
        <v>14</v>
      </c>
      <c r="B16" s="25" t="s">
        <v>40</v>
      </c>
      <c r="C16" s="19" t="s">
        <v>27</v>
      </c>
      <c r="D16" s="19">
        <v>2</v>
      </c>
      <c r="E16" s="20" t="s">
        <v>28</v>
      </c>
      <c r="F16" s="20" t="s">
        <v>29</v>
      </c>
      <c r="G16" s="75">
        <f t="shared" si="0"/>
        <v>5</v>
      </c>
      <c r="H16" s="19"/>
      <c r="I16" s="19"/>
      <c r="J16" s="19">
        <v>2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>
        <v>3</v>
      </c>
      <c r="V16" s="19"/>
      <c r="W16" s="19"/>
      <c r="X16" s="19"/>
      <c r="Y16" s="19"/>
      <c r="Z16" s="19"/>
      <c r="AA16" s="24">
        <v>8000.8</v>
      </c>
      <c r="AB16" s="19">
        <v>0.5</v>
      </c>
      <c r="AC16" s="19"/>
      <c r="AD16" s="19"/>
    </row>
    <row r="17" spans="1:30" ht="74.25" x14ac:dyDescent="0.2">
      <c r="A17" s="19">
        <v>15</v>
      </c>
      <c r="B17" s="25" t="s">
        <v>41</v>
      </c>
      <c r="C17" s="19" t="s">
        <v>27</v>
      </c>
      <c r="D17" s="19">
        <v>5</v>
      </c>
      <c r="E17" s="20" t="s">
        <v>28</v>
      </c>
      <c r="F17" s="20" t="s">
        <v>29</v>
      </c>
      <c r="G17" s="75">
        <f t="shared" si="0"/>
        <v>18</v>
      </c>
      <c r="H17" s="19"/>
      <c r="I17" s="19"/>
      <c r="J17" s="19">
        <v>3</v>
      </c>
      <c r="K17" s="19">
        <v>3</v>
      </c>
      <c r="L17" s="19"/>
      <c r="M17" s="19"/>
      <c r="N17" s="19"/>
      <c r="O17" s="19"/>
      <c r="P17" s="19"/>
      <c r="Q17" s="19">
        <v>4</v>
      </c>
      <c r="R17" s="19"/>
      <c r="S17" s="19">
        <v>1</v>
      </c>
      <c r="T17" s="19">
        <v>1</v>
      </c>
      <c r="U17" s="19">
        <v>6</v>
      </c>
      <c r="V17" s="19">
        <v>2000</v>
      </c>
      <c r="W17" s="19"/>
      <c r="X17" s="19"/>
      <c r="Y17" s="19"/>
      <c r="Z17" s="19"/>
      <c r="AA17" s="24">
        <v>4256</v>
      </c>
      <c r="AB17" s="19">
        <v>0.5</v>
      </c>
      <c r="AC17" s="19"/>
      <c r="AD17" s="19"/>
    </row>
    <row r="18" spans="1:30" ht="74.25" x14ac:dyDescent="0.2">
      <c r="A18" s="19">
        <v>16</v>
      </c>
      <c r="B18" s="52" t="s">
        <v>135</v>
      </c>
      <c r="C18" s="19" t="s">
        <v>33</v>
      </c>
      <c r="D18" s="19">
        <v>1</v>
      </c>
      <c r="E18" s="20" t="s">
        <v>28</v>
      </c>
      <c r="F18" s="20" t="s">
        <v>29</v>
      </c>
      <c r="G18" s="75">
        <f t="shared" si="0"/>
        <v>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>
        <v>2</v>
      </c>
      <c r="V18" s="19"/>
      <c r="W18" s="19"/>
      <c r="X18" s="19"/>
      <c r="Y18" s="19"/>
      <c r="Z18" s="19"/>
      <c r="AA18" s="24">
        <v>1078.5</v>
      </c>
      <c r="AB18" s="19"/>
      <c r="AC18" s="19"/>
      <c r="AD18" s="19"/>
    </row>
    <row r="19" spans="1:30" ht="74.25" x14ac:dyDescent="0.2">
      <c r="A19" s="19">
        <v>17</v>
      </c>
      <c r="B19" s="25" t="s">
        <v>43</v>
      </c>
      <c r="C19" s="19" t="s">
        <v>27</v>
      </c>
      <c r="D19" s="19">
        <v>1</v>
      </c>
      <c r="E19" s="20" t="s">
        <v>28</v>
      </c>
      <c r="F19" s="20" t="s">
        <v>29</v>
      </c>
      <c r="G19" s="75">
        <f t="shared" si="0"/>
        <v>5</v>
      </c>
      <c r="H19" s="19"/>
      <c r="I19" s="19"/>
      <c r="J19" s="19">
        <v>3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>
        <v>2</v>
      </c>
      <c r="V19" s="19"/>
      <c r="W19" s="19"/>
      <c r="X19" s="19"/>
      <c r="Y19" s="19"/>
      <c r="Z19" s="19"/>
      <c r="AA19" s="24"/>
      <c r="AB19" s="19">
        <v>0.5</v>
      </c>
      <c r="AC19" s="19"/>
      <c r="AD19" s="19"/>
    </row>
    <row r="20" spans="1:30" ht="74.25" x14ac:dyDescent="0.2">
      <c r="A20" s="19">
        <v>18</v>
      </c>
      <c r="B20" s="25" t="s">
        <v>44</v>
      </c>
      <c r="C20" s="19" t="s">
        <v>27</v>
      </c>
      <c r="D20" s="19">
        <v>1</v>
      </c>
      <c r="E20" s="20" t="s">
        <v>28</v>
      </c>
      <c r="F20" s="20" t="s">
        <v>29</v>
      </c>
      <c r="G20" s="75">
        <f t="shared" si="0"/>
        <v>5</v>
      </c>
      <c r="H20" s="19"/>
      <c r="I20" s="19"/>
      <c r="J20" s="19">
        <v>2</v>
      </c>
      <c r="K20" s="19"/>
      <c r="L20" s="19"/>
      <c r="M20" s="19"/>
      <c r="N20" s="19"/>
      <c r="O20" s="19"/>
      <c r="P20" s="19"/>
      <c r="Q20" s="19"/>
      <c r="R20" s="19"/>
      <c r="S20" s="19">
        <v>1</v>
      </c>
      <c r="T20" s="19"/>
      <c r="U20" s="19">
        <v>2</v>
      </c>
      <c r="V20" s="19"/>
      <c r="W20" s="19"/>
      <c r="X20" s="19"/>
      <c r="Y20" s="19"/>
      <c r="Z20" s="19"/>
      <c r="AA20" s="24"/>
      <c r="AB20" s="19">
        <v>0.5</v>
      </c>
      <c r="AC20" s="19"/>
      <c r="AD20" s="19"/>
    </row>
    <row r="21" spans="1:30" ht="74.25" x14ac:dyDescent="0.2">
      <c r="A21" s="19">
        <v>19</v>
      </c>
      <c r="B21" s="52" t="s">
        <v>134</v>
      </c>
      <c r="C21" s="19" t="s">
        <v>33</v>
      </c>
      <c r="D21" s="19">
        <v>1</v>
      </c>
      <c r="E21" s="20" t="s">
        <v>28</v>
      </c>
      <c r="F21" s="20" t="s">
        <v>29</v>
      </c>
      <c r="G21" s="75">
        <f t="shared" si="0"/>
        <v>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>
        <v>1</v>
      </c>
      <c r="V21" s="19"/>
      <c r="W21" s="19"/>
      <c r="X21" s="19"/>
      <c r="Y21" s="19"/>
      <c r="Z21" s="19"/>
      <c r="AA21" s="24">
        <v>778</v>
      </c>
      <c r="AB21" s="19"/>
      <c r="AC21" s="19"/>
      <c r="AD21" s="19"/>
    </row>
    <row r="22" spans="1:30" ht="74.25" x14ac:dyDescent="0.2">
      <c r="A22" s="19">
        <v>20</v>
      </c>
      <c r="B22" s="25" t="s">
        <v>45</v>
      </c>
      <c r="C22" s="19" t="s">
        <v>27</v>
      </c>
      <c r="D22" s="19">
        <v>1</v>
      </c>
      <c r="E22" s="20" t="s">
        <v>28</v>
      </c>
      <c r="F22" s="20" t="s">
        <v>29</v>
      </c>
      <c r="G22" s="75">
        <f t="shared" si="0"/>
        <v>5</v>
      </c>
      <c r="H22" s="19"/>
      <c r="I22" s="19"/>
      <c r="J22" s="19">
        <v>2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>
        <v>3</v>
      </c>
      <c r="V22" s="19"/>
      <c r="W22" s="19"/>
      <c r="X22" s="19"/>
      <c r="Y22" s="19"/>
      <c r="Z22" s="19"/>
      <c r="AA22" s="24"/>
      <c r="AB22" s="19">
        <v>0.5</v>
      </c>
      <c r="AC22" s="19"/>
      <c r="AD22" s="19"/>
    </row>
    <row r="23" spans="1:30" ht="74.25" x14ac:dyDescent="0.2">
      <c r="A23" s="19">
        <v>21</v>
      </c>
      <c r="B23" s="25" t="s">
        <v>86</v>
      </c>
      <c r="C23" s="19" t="s">
        <v>33</v>
      </c>
      <c r="D23" s="19">
        <v>1</v>
      </c>
      <c r="E23" s="20" t="s">
        <v>28</v>
      </c>
      <c r="F23" s="20" t="s">
        <v>29</v>
      </c>
      <c r="G23" s="75">
        <f t="shared" si="0"/>
        <v>3</v>
      </c>
      <c r="H23" s="19">
        <v>1</v>
      </c>
      <c r="I23" s="19"/>
      <c r="J23" s="19">
        <v>1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>
        <v>1</v>
      </c>
      <c r="V23" s="19"/>
      <c r="W23" s="19"/>
      <c r="X23" s="19"/>
      <c r="Y23" s="19"/>
      <c r="Z23" s="19"/>
      <c r="AA23" s="24">
        <v>2442</v>
      </c>
      <c r="AB23" s="19">
        <v>0.5</v>
      </c>
      <c r="AC23" s="19"/>
      <c r="AD23" s="19"/>
    </row>
    <row r="24" spans="1:30" ht="74.25" x14ac:dyDescent="0.2">
      <c r="A24" s="19">
        <v>22</v>
      </c>
      <c r="B24" s="52" t="s">
        <v>133</v>
      </c>
      <c r="C24" s="19" t="s">
        <v>33</v>
      </c>
      <c r="D24" s="19">
        <v>1</v>
      </c>
      <c r="E24" s="20" t="s">
        <v>28</v>
      </c>
      <c r="F24" s="20" t="s">
        <v>29</v>
      </c>
      <c r="G24" s="75">
        <f t="shared" si="0"/>
        <v>1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>
        <v>1</v>
      </c>
      <c r="V24" s="19"/>
      <c r="W24" s="19"/>
      <c r="X24" s="19"/>
      <c r="Y24" s="19"/>
      <c r="Z24" s="19"/>
      <c r="AA24" s="24">
        <v>2015.6</v>
      </c>
      <c r="AB24" s="19"/>
      <c r="AC24" s="19"/>
      <c r="AD24" s="19"/>
    </row>
    <row r="25" spans="1:30" ht="74.25" x14ac:dyDescent="0.2">
      <c r="A25" s="19">
        <v>23</v>
      </c>
      <c r="B25" s="25" t="s">
        <v>46</v>
      </c>
      <c r="C25" s="19" t="s">
        <v>27</v>
      </c>
      <c r="D25" s="19">
        <v>1</v>
      </c>
      <c r="E25" s="20" t="s">
        <v>28</v>
      </c>
      <c r="F25" s="20" t="s">
        <v>29</v>
      </c>
      <c r="G25" s="75">
        <f t="shared" si="0"/>
        <v>5</v>
      </c>
      <c r="H25" s="19"/>
      <c r="I25" s="19"/>
      <c r="J25" s="19">
        <v>3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>
        <v>2</v>
      </c>
      <c r="V25" s="19"/>
      <c r="W25" s="19"/>
      <c r="X25" s="19"/>
      <c r="Y25" s="19"/>
      <c r="Z25" s="19"/>
      <c r="AA25" s="24"/>
      <c r="AB25" s="19">
        <v>0.5</v>
      </c>
      <c r="AC25" s="19"/>
      <c r="AD25" s="19"/>
    </row>
    <row r="26" spans="1:30" ht="74.25" x14ac:dyDescent="0.2">
      <c r="A26" s="19">
        <v>24</v>
      </c>
      <c r="B26" s="76" t="s">
        <v>132</v>
      </c>
      <c r="C26" s="19" t="s">
        <v>33</v>
      </c>
      <c r="D26" s="19">
        <v>1</v>
      </c>
      <c r="E26" s="20" t="s">
        <v>28</v>
      </c>
      <c r="F26" s="20" t="s">
        <v>29</v>
      </c>
      <c r="G26" s="75">
        <f t="shared" si="0"/>
        <v>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>
        <v>1</v>
      </c>
      <c r="V26" s="19"/>
      <c r="W26" s="19"/>
      <c r="X26" s="19"/>
      <c r="Y26" s="19"/>
      <c r="Z26" s="19"/>
      <c r="AA26" s="24">
        <v>1171.0999999999999</v>
      </c>
      <c r="AB26" s="19"/>
      <c r="AC26" s="19"/>
      <c r="AD26" s="19"/>
    </row>
    <row r="27" spans="1:30" ht="74.25" x14ac:dyDescent="0.2">
      <c r="A27" s="19">
        <v>25</v>
      </c>
      <c r="B27" s="25" t="s">
        <v>47</v>
      </c>
      <c r="C27" s="19" t="s">
        <v>33</v>
      </c>
      <c r="D27" s="19">
        <v>1</v>
      </c>
      <c r="E27" s="20" t="s">
        <v>28</v>
      </c>
      <c r="F27" s="20" t="s">
        <v>29</v>
      </c>
      <c r="G27" s="75">
        <f t="shared" si="0"/>
        <v>4</v>
      </c>
      <c r="H27" s="19">
        <v>2</v>
      </c>
      <c r="I27" s="19"/>
      <c r="J27" s="19">
        <v>2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4"/>
      <c r="AB27" s="19">
        <v>0.5</v>
      </c>
      <c r="AC27" s="19"/>
      <c r="AD27" s="19"/>
    </row>
    <row r="28" spans="1:30" ht="74.25" x14ac:dyDescent="0.2">
      <c r="A28" s="19">
        <v>26</v>
      </c>
      <c r="B28" s="25" t="s">
        <v>48</v>
      </c>
      <c r="C28" s="19" t="s">
        <v>33</v>
      </c>
      <c r="D28" s="19">
        <v>1</v>
      </c>
      <c r="E28" s="20" t="s">
        <v>28</v>
      </c>
      <c r="F28" s="20" t="s">
        <v>29</v>
      </c>
      <c r="G28" s="75">
        <f t="shared" si="0"/>
        <v>14</v>
      </c>
      <c r="H28" s="19">
        <v>2</v>
      </c>
      <c r="I28" s="19"/>
      <c r="J28" s="19">
        <v>3</v>
      </c>
      <c r="K28" s="19"/>
      <c r="L28" s="19"/>
      <c r="M28" s="19">
        <v>5</v>
      </c>
      <c r="N28" s="19"/>
      <c r="O28" s="19">
        <v>1</v>
      </c>
      <c r="P28" s="19"/>
      <c r="Q28" s="19">
        <v>1</v>
      </c>
      <c r="R28" s="19"/>
      <c r="S28" s="19"/>
      <c r="T28" s="19">
        <v>1</v>
      </c>
      <c r="U28" s="19">
        <v>1</v>
      </c>
      <c r="V28" s="19"/>
      <c r="W28" s="19"/>
      <c r="X28" s="19"/>
      <c r="Y28" s="19">
        <v>380</v>
      </c>
      <c r="Z28" s="19">
        <v>50</v>
      </c>
      <c r="AA28" s="24"/>
      <c r="AB28" s="19">
        <v>0.5</v>
      </c>
      <c r="AC28" s="19"/>
      <c r="AD28" s="19"/>
    </row>
    <row r="29" spans="1:30" ht="74.25" x14ac:dyDescent="0.2">
      <c r="A29" s="19">
        <v>27</v>
      </c>
      <c r="B29" s="25" t="s">
        <v>113</v>
      </c>
      <c r="C29" s="19" t="s">
        <v>33</v>
      </c>
      <c r="D29" s="19">
        <v>1</v>
      </c>
      <c r="E29" s="20" t="s">
        <v>28</v>
      </c>
      <c r="F29" s="20" t="s">
        <v>29</v>
      </c>
      <c r="G29" s="75">
        <f t="shared" si="0"/>
        <v>1</v>
      </c>
      <c r="H29" s="19"/>
      <c r="I29" s="19"/>
      <c r="J29" s="19">
        <v>1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4"/>
      <c r="AB29" s="19">
        <v>0.5</v>
      </c>
      <c r="AC29" s="19"/>
      <c r="AD29" s="19"/>
    </row>
    <row r="30" spans="1:30" ht="74.25" x14ac:dyDescent="0.2">
      <c r="A30" s="19">
        <v>28</v>
      </c>
      <c r="B30" s="25" t="s">
        <v>51</v>
      </c>
      <c r="C30" s="19" t="s">
        <v>33</v>
      </c>
      <c r="D30" s="19">
        <v>1</v>
      </c>
      <c r="E30" s="20" t="s">
        <v>28</v>
      </c>
      <c r="F30" s="20" t="s">
        <v>29</v>
      </c>
      <c r="G30" s="75">
        <f t="shared" si="0"/>
        <v>4</v>
      </c>
      <c r="H30" s="19">
        <v>2</v>
      </c>
      <c r="I30" s="19"/>
      <c r="J30" s="19">
        <v>2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24"/>
      <c r="AB30" s="19">
        <v>0.5</v>
      </c>
      <c r="AC30" s="19"/>
      <c r="AD30" s="19"/>
    </row>
    <row r="31" spans="1:30" ht="74.25" x14ac:dyDescent="0.2">
      <c r="A31" s="19">
        <v>29</v>
      </c>
      <c r="B31" s="25" t="s">
        <v>112</v>
      </c>
      <c r="C31" s="19" t="s">
        <v>33</v>
      </c>
      <c r="D31" s="19">
        <v>1</v>
      </c>
      <c r="E31" s="20" t="s">
        <v>28</v>
      </c>
      <c r="F31" s="20" t="s">
        <v>29</v>
      </c>
      <c r="G31" s="75">
        <f t="shared" si="0"/>
        <v>1</v>
      </c>
      <c r="H31" s="19"/>
      <c r="I31" s="19"/>
      <c r="J31" s="19">
        <v>1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24"/>
      <c r="AB31" s="19">
        <v>0.5</v>
      </c>
      <c r="AC31" s="19"/>
      <c r="AD31" s="19"/>
    </row>
    <row r="32" spans="1:30" ht="74.25" x14ac:dyDescent="0.2">
      <c r="A32" s="19">
        <v>30</v>
      </c>
      <c r="B32" s="25" t="s">
        <v>52</v>
      </c>
      <c r="C32" s="19" t="s">
        <v>33</v>
      </c>
      <c r="D32" s="19">
        <v>1</v>
      </c>
      <c r="E32" s="20" t="s">
        <v>28</v>
      </c>
      <c r="F32" s="20" t="s">
        <v>29</v>
      </c>
      <c r="G32" s="75">
        <f t="shared" si="0"/>
        <v>7</v>
      </c>
      <c r="H32" s="19"/>
      <c r="I32" s="19"/>
      <c r="J32" s="19">
        <v>2</v>
      </c>
      <c r="K32" s="19"/>
      <c r="L32" s="19"/>
      <c r="M32" s="19"/>
      <c r="N32" s="19"/>
      <c r="O32" s="19"/>
      <c r="P32" s="19"/>
      <c r="Q32" s="19">
        <v>1</v>
      </c>
      <c r="R32" s="19"/>
      <c r="S32" s="19">
        <v>2</v>
      </c>
      <c r="T32" s="19"/>
      <c r="U32" s="19">
        <v>2</v>
      </c>
      <c r="V32" s="19"/>
      <c r="W32" s="19"/>
      <c r="X32" s="19"/>
      <c r="Y32" s="19"/>
      <c r="Z32" s="19"/>
      <c r="AA32" s="24">
        <v>1035</v>
      </c>
      <c r="AB32" s="19">
        <v>0.5</v>
      </c>
      <c r="AC32" s="19"/>
      <c r="AD32" s="19"/>
    </row>
    <row r="33" spans="1:30" ht="74.25" x14ac:dyDescent="0.2">
      <c r="A33" s="19">
        <v>31</v>
      </c>
      <c r="B33" s="25" t="s">
        <v>53</v>
      </c>
      <c r="C33" s="19" t="s">
        <v>27</v>
      </c>
      <c r="D33" s="19">
        <v>1</v>
      </c>
      <c r="E33" s="20" t="s">
        <v>28</v>
      </c>
      <c r="F33" s="20" t="s">
        <v>29</v>
      </c>
      <c r="G33" s="75">
        <f t="shared" si="0"/>
        <v>7</v>
      </c>
      <c r="H33" s="19"/>
      <c r="I33" s="19"/>
      <c r="J33" s="19">
        <v>3</v>
      </c>
      <c r="K33" s="19">
        <v>1</v>
      </c>
      <c r="L33" s="19"/>
      <c r="M33" s="19"/>
      <c r="N33" s="19"/>
      <c r="O33" s="19"/>
      <c r="P33" s="19"/>
      <c r="Q33" s="19"/>
      <c r="R33" s="19"/>
      <c r="S33" s="19"/>
      <c r="T33" s="19"/>
      <c r="U33" s="19">
        <v>3</v>
      </c>
      <c r="V33" s="19">
        <v>1000</v>
      </c>
      <c r="W33" s="19"/>
      <c r="X33" s="19"/>
      <c r="Y33" s="19"/>
      <c r="Z33" s="19"/>
      <c r="AA33" s="24"/>
      <c r="AB33" s="19">
        <v>0.5</v>
      </c>
      <c r="AC33" s="19"/>
      <c r="AD33" s="19"/>
    </row>
    <row r="34" spans="1:30" ht="74.25" x14ac:dyDescent="0.2">
      <c r="A34" s="19">
        <v>32</v>
      </c>
      <c r="B34" s="25" t="s">
        <v>54</v>
      </c>
      <c r="C34" s="19" t="s">
        <v>27</v>
      </c>
      <c r="D34" s="19">
        <v>1</v>
      </c>
      <c r="E34" s="20" t="s">
        <v>28</v>
      </c>
      <c r="F34" s="20" t="s">
        <v>29</v>
      </c>
      <c r="G34" s="75">
        <f t="shared" si="0"/>
        <v>3</v>
      </c>
      <c r="H34" s="19"/>
      <c r="I34" s="19"/>
      <c r="J34" s="19">
        <v>3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24"/>
      <c r="AB34" s="19">
        <v>0.5</v>
      </c>
      <c r="AC34" s="19"/>
      <c r="AD34" s="19"/>
    </row>
    <row r="35" spans="1:30" ht="74.25" x14ac:dyDescent="0.2">
      <c r="A35" s="19">
        <v>33</v>
      </c>
      <c r="B35" s="25" t="s">
        <v>131</v>
      </c>
      <c r="C35" s="19" t="s">
        <v>33</v>
      </c>
      <c r="D35" s="19">
        <v>1</v>
      </c>
      <c r="E35" s="20" t="s">
        <v>28</v>
      </c>
      <c r="F35" s="20" t="s">
        <v>29</v>
      </c>
      <c r="G35" s="75">
        <f t="shared" ref="G35:G66" si="1">SUM(H35:U35)</f>
        <v>2</v>
      </c>
      <c r="H35" s="19"/>
      <c r="I35" s="19"/>
      <c r="J35" s="19">
        <v>2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24"/>
      <c r="AB35" s="19">
        <v>0.5</v>
      </c>
      <c r="AC35" s="19"/>
      <c r="AD35" s="19"/>
    </row>
    <row r="36" spans="1:30" ht="74.25" x14ac:dyDescent="0.2">
      <c r="A36" s="19">
        <v>34</v>
      </c>
      <c r="B36" s="25" t="s">
        <v>55</v>
      </c>
      <c r="C36" s="19" t="s">
        <v>27</v>
      </c>
      <c r="D36" s="19">
        <v>1</v>
      </c>
      <c r="E36" s="20" t="s">
        <v>28</v>
      </c>
      <c r="F36" s="20" t="s">
        <v>29</v>
      </c>
      <c r="G36" s="75">
        <f t="shared" si="1"/>
        <v>9</v>
      </c>
      <c r="H36" s="19"/>
      <c r="I36" s="19"/>
      <c r="J36" s="19">
        <v>4</v>
      </c>
      <c r="K36" s="19">
        <v>1</v>
      </c>
      <c r="L36" s="19"/>
      <c r="M36" s="19"/>
      <c r="N36" s="19"/>
      <c r="O36" s="19"/>
      <c r="P36" s="19"/>
      <c r="Q36" s="19"/>
      <c r="R36" s="19"/>
      <c r="S36" s="19">
        <v>1</v>
      </c>
      <c r="T36" s="19"/>
      <c r="U36" s="19">
        <v>3</v>
      </c>
      <c r="V36" s="19">
        <v>100</v>
      </c>
      <c r="W36" s="19"/>
      <c r="X36" s="19"/>
      <c r="Y36" s="19"/>
      <c r="Z36" s="19"/>
      <c r="AA36" s="24"/>
      <c r="AB36" s="19">
        <v>0.5</v>
      </c>
      <c r="AC36" s="19"/>
      <c r="AD36" s="19"/>
    </row>
    <row r="37" spans="1:30" ht="74.25" x14ac:dyDescent="0.2">
      <c r="A37" s="19">
        <v>35</v>
      </c>
      <c r="B37" s="25" t="s">
        <v>56</v>
      </c>
      <c r="C37" s="19" t="s">
        <v>27</v>
      </c>
      <c r="D37" s="19">
        <v>1</v>
      </c>
      <c r="E37" s="20" t="s">
        <v>28</v>
      </c>
      <c r="F37" s="20" t="s">
        <v>29</v>
      </c>
      <c r="G37" s="75">
        <f t="shared" si="1"/>
        <v>7</v>
      </c>
      <c r="H37" s="19"/>
      <c r="I37" s="19"/>
      <c r="J37" s="19">
        <v>4</v>
      </c>
      <c r="K37" s="19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>
        <v>2</v>
      </c>
      <c r="V37" s="19">
        <v>700</v>
      </c>
      <c r="W37" s="19"/>
      <c r="X37" s="19"/>
      <c r="Y37" s="19"/>
      <c r="Z37" s="19"/>
      <c r="AA37" s="24">
        <v>4840</v>
      </c>
      <c r="AB37" s="19">
        <v>0.5</v>
      </c>
      <c r="AC37" s="19"/>
      <c r="AD37" s="19"/>
    </row>
    <row r="38" spans="1:30" ht="74.25" x14ac:dyDescent="0.2">
      <c r="A38" s="19">
        <v>36</v>
      </c>
      <c r="B38" s="25" t="s">
        <v>57</v>
      </c>
      <c r="C38" s="19" t="s">
        <v>27</v>
      </c>
      <c r="D38" s="19">
        <v>1</v>
      </c>
      <c r="E38" s="20" t="s">
        <v>28</v>
      </c>
      <c r="F38" s="20" t="s">
        <v>29</v>
      </c>
      <c r="G38" s="75">
        <f t="shared" si="1"/>
        <v>5</v>
      </c>
      <c r="H38" s="19"/>
      <c r="I38" s="19"/>
      <c r="J38" s="19">
        <v>2</v>
      </c>
      <c r="K38" s="19"/>
      <c r="L38" s="19"/>
      <c r="M38" s="19"/>
      <c r="N38" s="19"/>
      <c r="O38" s="19"/>
      <c r="P38" s="19"/>
      <c r="Q38" s="19"/>
      <c r="R38" s="19"/>
      <c r="S38" s="19">
        <v>1</v>
      </c>
      <c r="T38" s="19"/>
      <c r="U38" s="19">
        <v>2</v>
      </c>
      <c r="V38" s="19"/>
      <c r="W38" s="19"/>
      <c r="X38" s="19"/>
      <c r="Y38" s="19"/>
      <c r="Z38" s="19"/>
      <c r="AA38" s="24">
        <v>4692</v>
      </c>
      <c r="AB38" s="19">
        <v>0.5</v>
      </c>
      <c r="AC38" s="19"/>
      <c r="AD38" s="19"/>
    </row>
    <row r="39" spans="1:30" ht="74.25" x14ac:dyDescent="0.2">
      <c r="A39" s="19">
        <v>37</v>
      </c>
      <c r="B39" s="25" t="s">
        <v>58</v>
      </c>
      <c r="C39" s="19" t="s">
        <v>27</v>
      </c>
      <c r="D39" s="19">
        <v>1</v>
      </c>
      <c r="E39" s="20" t="s">
        <v>28</v>
      </c>
      <c r="F39" s="20" t="s">
        <v>29</v>
      </c>
      <c r="G39" s="75">
        <f t="shared" si="1"/>
        <v>10</v>
      </c>
      <c r="H39" s="19"/>
      <c r="I39" s="19"/>
      <c r="J39" s="19">
        <v>6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>
        <v>4</v>
      </c>
      <c r="V39" s="19"/>
      <c r="W39" s="19"/>
      <c r="X39" s="19"/>
      <c r="Y39" s="19"/>
      <c r="Z39" s="19"/>
      <c r="AA39" s="24"/>
      <c r="AB39" s="19">
        <v>0.5</v>
      </c>
      <c r="AC39" s="19"/>
      <c r="AD39" s="19"/>
    </row>
    <row r="40" spans="1:30" ht="74.25" x14ac:dyDescent="0.2">
      <c r="A40" s="19">
        <v>38</v>
      </c>
      <c r="B40" s="25" t="s">
        <v>59</v>
      </c>
      <c r="C40" s="19" t="s">
        <v>27</v>
      </c>
      <c r="D40" s="19">
        <v>1</v>
      </c>
      <c r="E40" s="20" t="s">
        <v>28</v>
      </c>
      <c r="F40" s="20" t="s">
        <v>29</v>
      </c>
      <c r="G40" s="75">
        <f t="shared" si="1"/>
        <v>8</v>
      </c>
      <c r="H40" s="19"/>
      <c r="I40" s="19"/>
      <c r="J40" s="19">
        <v>5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>
        <v>3</v>
      </c>
      <c r="V40" s="19"/>
      <c r="W40" s="19"/>
      <c r="X40" s="19"/>
      <c r="Y40" s="19"/>
      <c r="Z40" s="19"/>
      <c r="AA40" s="24"/>
      <c r="AB40" s="19">
        <v>0.5</v>
      </c>
      <c r="AC40" s="19"/>
      <c r="AD40" s="19"/>
    </row>
    <row r="41" spans="1:30" ht="74.25" x14ac:dyDescent="0.2">
      <c r="A41" s="19">
        <v>39</v>
      </c>
      <c r="B41" s="25" t="s">
        <v>130</v>
      </c>
      <c r="C41" s="19" t="s">
        <v>33</v>
      </c>
      <c r="D41" s="19">
        <v>1</v>
      </c>
      <c r="E41" s="20" t="s">
        <v>28</v>
      </c>
      <c r="F41" s="20" t="s">
        <v>29</v>
      </c>
      <c r="G41" s="75">
        <f t="shared" si="1"/>
        <v>2</v>
      </c>
      <c r="H41" s="19"/>
      <c r="I41" s="19"/>
      <c r="J41" s="19">
        <v>2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24"/>
      <c r="AB41" s="19">
        <v>0.5</v>
      </c>
      <c r="AC41" s="19"/>
      <c r="AD41" s="19"/>
    </row>
    <row r="42" spans="1:30" ht="74.25" x14ac:dyDescent="0.2">
      <c r="A42" s="19">
        <v>40</v>
      </c>
      <c r="B42" s="25" t="s">
        <v>129</v>
      </c>
      <c r="C42" s="19" t="s">
        <v>33</v>
      </c>
      <c r="D42" s="19">
        <v>1</v>
      </c>
      <c r="E42" s="20" t="s">
        <v>28</v>
      </c>
      <c r="F42" s="20" t="s">
        <v>29</v>
      </c>
      <c r="G42" s="75">
        <f t="shared" si="1"/>
        <v>4</v>
      </c>
      <c r="H42" s="19">
        <v>1</v>
      </c>
      <c r="I42" s="19">
        <v>1</v>
      </c>
      <c r="J42" s="19">
        <v>1</v>
      </c>
      <c r="K42" s="19"/>
      <c r="L42" s="19"/>
      <c r="M42" s="19"/>
      <c r="N42" s="19"/>
      <c r="O42" s="19"/>
      <c r="P42" s="19"/>
      <c r="Q42" s="19"/>
      <c r="R42" s="19"/>
      <c r="S42" s="19">
        <v>1</v>
      </c>
      <c r="T42" s="19"/>
      <c r="U42" s="19"/>
      <c r="V42" s="19"/>
      <c r="W42" s="19"/>
      <c r="X42" s="19"/>
      <c r="Y42" s="19"/>
      <c r="Z42" s="19"/>
      <c r="AA42" s="24"/>
      <c r="AB42" s="19">
        <v>0.5</v>
      </c>
      <c r="AC42" s="19"/>
      <c r="AD42" s="19">
        <v>1</v>
      </c>
    </row>
    <row r="43" spans="1:30" ht="74.25" x14ac:dyDescent="0.2">
      <c r="A43" s="19">
        <v>41</v>
      </c>
      <c r="B43" s="25" t="s">
        <v>128</v>
      </c>
      <c r="C43" s="19" t="s">
        <v>33</v>
      </c>
      <c r="D43" s="19">
        <v>1</v>
      </c>
      <c r="E43" s="20" t="s">
        <v>28</v>
      </c>
      <c r="F43" s="20" t="s">
        <v>29</v>
      </c>
      <c r="G43" s="75">
        <f t="shared" si="1"/>
        <v>2</v>
      </c>
      <c r="H43" s="19"/>
      <c r="I43" s="19"/>
      <c r="J43" s="19">
        <v>2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24"/>
      <c r="AB43" s="19">
        <v>0.5</v>
      </c>
      <c r="AC43" s="19"/>
      <c r="AD43" s="19"/>
    </row>
    <row r="44" spans="1:30" ht="74.25" x14ac:dyDescent="0.2">
      <c r="A44" s="19">
        <v>42</v>
      </c>
      <c r="B44" s="25" t="s">
        <v>60</v>
      </c>
      <c r="C44" s="19" t="s">
        <v>33</v>
      </c>
      <c r="D44" s="19">
        <v>1</v>
      </c>
      <c r="E44" s="20" t="s">
        <v>28</v>
      </c>
      <c r="F44" s="20" t="s">
        <v>29</v>
      </c>
      <c r="G44" s="75">
        <f t="shared" si="1"/>
        <v>3</v>
      </c>
      <c r="H44" s="19">
        <v>1</v>
      </c>
      <c r="I44" s="19"/>
      <c r="J44" s="19">
        <v>1</v>
      </c>
      <c r="K44" s="19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>
        <v>60</v>
      </c>
      <c r="W44" s="19"/>
      <c r="X44" s="19"/>
      <c r="Y44" s="19"/>
      <c r="Z44" s="19"/>
      <c r="AA44" s="24"/>
      <c r="AB44" s="19">
        <v>0.5</v>
      </c>
      <c r="AC44" s="19"/>
      <c r="AD44" s="19"/>
    </row>
    <row r="45" spans="1:30" ht="74.25" x14ac:dyDescent="0.2">
      <c r="A45" s="19">
        <v>43</v>
      </c>
      <c r="B45" s="25" t="s">
        <v>61</v>
      </c>
      <c r="C45" s="19" t="s">
        <v>27</v>
      </c>
      <c r="D45" s="19">
        <v>1</v>
      </c>
      <c r="E45" s="20" t="s">
        <v>28</v>
      </c>
      <c r="F45" s="20" t="s">
        <v>29</v>
      </c>
      <c r="G45" s="75">
        <f t="shared" si="1"/>
        <v>5</v>
      </c>
      <c r="H45" s="19"/>
      <c r="I45" s="19"/>
      <c r="J45" s="19">
        <v>1</v>
      </c>
      <c r="K45" s="19"/>
      <c r="L45" s="19"/>
      <c r="M45" s="19"/>
      <c r="N45" s="19"/>
      <c r="O45" s="19"/>
      <c r="P45" s="19"/>
      <c r="Q45" s="19"/>
      <c r="R45" s="19">
        <v>1</v>
      </c>
      <c r="S45" s="19"/>
      <c r="T45" s="19"/>
      <c r="U45" s="19">
        <v>3</v>
      </c>
      <c r="V45" s="19"/>
      <c r="W45" s="19"/>
      <c r="X45" s="19"/>
      <c r="Y45" s="19"/>
      <c r="Z45" s="19"/>
      <c r="AA45" s="24"/>
      <c r="AB45" s="19">
        <v>0.5</v>
      </c>
      <c r="AC45" s="19"/>
      <c r="AD45" s="19"/>
    </row>
    <row r="46" spans="1:30" ht="74.25" x14ac:dyDescent="0.2">
      <c r="A46" s="19">
        <v>44</v>
      </c>
      <c r="B46" s="25" t="s">
        <v>127</v>
      </c>
      <c r="C46" s="19" t="s">
        <v>33</v>
      </c>
      <c r="D46" s="19">
        <v>1</v>
      </c>
      <c r="E46" s="20" t="s">
        <v>28</v>
      </c>
      <c r="F46" s="20" t="s">
        <v>29</v>
      </c>
      <c r="G46" s="75">
        <f t="shared" si="1"/>
        <v>2</v>
      </c>
      <c r="H46" s="19">
        <v>1</v>
      </c>
      <c r="I46" s="19"/>
      <c r="J46" s="19">
        <v>1</v>
      </c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24"/>
      <c r="AB46" s="19">
        <v>0.5</v>
      </c>
      <c r="AC46" s="19"/>
      <c r="AD46" s="19"/>
    </row>
    <row r="47" spans="1:30" ht="74.25" x14ac:dyDescent="0.2">
      <c r="A47" s="19">
        <v>45</v>
      </c>
      <c r="B47" s="25" t="s">
        <v>62</v>
      </c>
      <c r="C47" s="19" t="s">
        <v>33</v>
      </c>
      <c r="D47" s="19">
        <v>1</v>
      </c>
      <c r="E47" s="20" t="s">
        <v>28</v>
      </c>
      <c r="F47" s="20" t="s">
        <v>29</v>
      </c>
      <c r="G47" s="75">
        <f t="shared" si="1"/>
        <v>3</v>
      </c>
      <c r="H47" s="19"/>
      <c r="I47" s="19"/>
      <c r="J47" s="19">
        <v>2</v>
      </c>
      <c r="K47" s="19"/>
      <c r="L47" s="19"/>
      <c r="M47" s="19"/>
      <c r="N47" s="19"/>
      <c r="O47" s="19"/>
      <c r="P47" s="19"/>
      <c r="Q47" s="19"/>
      <c r="R47" s="19"/>
      <c r="S47" s="19">
        <v>1</v>
      </c>
      <c r="T47" s="19"/>
      <c r="U47" s="19"/>
      <c r="V47" s="19"/>
      <c r="W47" s="19"/>
      <c r="X47" s="19"/>
      <c r="Y47" s="19"/>
      <c r="Z47" s="19"/>
      <c r="AA47" s="24"/>
      <c r="AB47" s="19">
        <v>0.5</v>
      </c>
      <c r="AC47" s="19"/>
      <c r="AD47" s="19"/>
    </row>
    <row r="48" spans="1:30" ht="74.25" x14ac:dyDescent="0.2">
      <c r="A48" s="19">
        <v>46</v>
      </c>
      <c r="B48" s="25" t="s">
        <v>110</v>
      </c>
      <c r="C48" s="19" t="s">
        <v>33</v>
      </c>
      <c r="D48" s="19">
        <v>1</v>
      </c>
      <c r="E48" s="20" t="s">
        <v>28</v>
      </c>
      <c r="F48" s="20" t="s">
        <v>29</v>
      </c>
      <c r="G48" s="75">
        <f t="shared" si="1"/>
        <v>17</v>
      </c>
      <c r="H48" s="19">
        <v>4</v>
      </c>
      <c r="I48" s="19">
        <v>2</v>
      </c>
      <c r="J48" s="19">
        <v>4</v>
      </c>
      <c r="K48" s="19"/>
      <c r="L48" s="19"/>
      <c r="M48" s="19"/>
      <c r="N48" s="19"/>
      <c r="O48" s="19"/>
      <c r="P48" s="19"/>
      <c r="Q48" s="19"/>
      <c r="R48" s="19">
        <v>3</v>
      </c>
      <c r="S48" s="19"/>
      <c r="T48" s="19">
        <v>4</v>
      </c>
      <c r="U48" s="19"/>
      <c r="V48" s="19"/>
      <c r="W48" s="19"/>
      <c r="X48" s="19"/>
      <c r="Y48" s="19"/>
      <c r="Z48" s="19"/>
      <c r="AA48" s="24"/>
      <c r="AB48" s="19">
        <v>0.5</v>
      </c>
      <c r="AC48" s="19"/>
      <c r="AD48" s="19">
        <v>2</v>
      </c>
    </row>
    <row r="49" spans="1:30" ht="74.25" x14ac:dyDescent="0.2">
      <c r="A49" s="19">
        <v>47</v>
      </c>
      <c r="B49" s="25" t="s">
        <v>63</v>
      </c>
      <c r="C49" s="19" t="s">
        <v>33</v>
      </c>
      <c r="D49" s="19">
        <v>6</v>
      </c>
      <c r="E49" s="20" t="s">
        <v>28</v>
      </c>
      <c r="F49" s="20" t="s">
        <v>29</v>
      </c>
      <c r="G49" s="75">
        <f t="shared" si="1"/>
        <v>12</v>
      </c>
      <c r="H49" s="19"/>
      <c r="I49" s="19"/>
      <c r="J49" s="19">
        <v>11</v>
      </c>
      <c r="K49" s="19"/>
      <c r="L49" s="19"/>
      <c r="M49" s="19"/>
      <c r="N49" s="19"/>
      <c r="O49" s="19"/>
      <c r="P49" s="19"/>
      <c r="Q49" s="19"/>
      <c r="R49" s="19"/>
      <c r="S49" s="19">
        <v>1</v>
      </c>
      <c r="T49" s="19"/>
      <c r="U49" s="19"/>
      <c r="V49" s="19"/>
      <c r="W49" s="19"/>
      <c r="X49" s="19"/>
      <c r="Y49" s="19"/>
      <c r="Z49" s="19"/>
      <c r="AA49" s="24"/>
      <c r="AB49" s="19">
        <v>8</v>
      </c>
      <c r="AC49" s="19"/>
      <c r="AD49" s="19"/>
    </row>
    <row r="50" spans="1:30" ht="74.25" x14ac:dyDescent="0.2">
      <c r="A50" s="19">
        <v>48</v>
      </c>
      <c r="B50" s="25" t="s">
        <v>126</v>
      </c>
      <c r="C50" s="19" t="s">
        <v>33</v>
      </c>
      <c r="D50" s="19">
        <v>1</v>
      </c>
      <c r="E50" s="20" t="s">
        <v>28</v>
      </c>
      <c r="F50" s="20" t="s">
        <v>29</v>
      </c>
      <c r="G50" s="75">
        <f t="shared" si="1"/>
        <v>4</v>
      </c>
      <c r="H50" s="19"/>
      <c r="I50" s="19"/>
      <c r="J50" s="19">
        <v>3</v>
      </c>
      <c r="K50" s="19"/>
      <c r="L50" s="19"/>
      <c r="M50" s="19"/>
      <c r="N50" s="19"/>
      <c r="O50" s="19"/>
      <c r="P50" s="19"/>
      <c r="Q50" s="19"/>
      <c r="R50" s="19">
        <v>1</v>
      </c>
      <c r="S50" s="19"/>
      <c r="T50" s="19"/>
      <c r="U50" s="19"/>
      <c r="V50" s="19"/>
      <c r="W50" s="19"/>
      <c r="X50" s="19"/>
      <c r="Y50" s="19"/>
      <c r="Z50" s="19"/>
      <c r="AA50" s="24"/>
      <c r="AB50" s="19">
        <v>0.5</v>
      </c>
      <c r="AC50" s="19"/>
      <c r="AD50" s="19"/>
    </row>
    <row r="51" spans="1:30" ht="74.25" x14ac:dyDescent="0.2">
      <c r="A51" s="19">
        <v>49</v>
      </c>
      <c r="B51" s="25" t="s">
        <v>64</v>
      </c>
      <c r="C51" s="19" t="s">
        <v>27</v>
      </c>
      <c r="D51" s="19">
        <v>8</v>
      </c>
      <c r="E51" s="20" t="s">
        <v>28</v>
      </c>
      <c r="F51" s="20" t="s">
        <v>29</v>
      </c>
      <c r="G51" s="75">
        <f t="shared" si="1"/>
        <v>35</v>
      </c>
      <c r="H51" s="19"/>
      <c r="I51" s="19"/>
      <c r="J51" s="19">
        <v>4</v>
      </c>
      <c r="K51" s="19"/>
      <c r="L51" s="19"/>
      <c r="M51" s="19">
        <v>6</v>
      </c>
      <c r="N51" s="19"/>
      <c r="O51" s="19"/>
      <c r="P51" s="19"/>
      <c r="Q51" s="19"/>
      <c r="R51" s="19">
        <v>2</v>
      </c>
      <c r="S51" s="19">
        <v>2</v>
      </c>
      <c r="T51" s="19">
        <v>9</v>
      </c>
      <c r="U51" s="19">
        <v>12</v>
      </c>
      <c r="V51" s="19"/>
      <c r="W51" s="19"/>
      <c r="X51" s="19"/>
      <c r="Y51" s="19"/>
      <c r="Z51" s="19">
        <v>300</v>
      </c>
      <c r="AA51" s="24">
        <v>13205</v>
      </c>
      <c r="AB51" s="19">
        <v>0.5</v>
      </c>
      <c r="AC51" s="19"/>
      <c r="AD51" s="19"/>
    </row>
    <row r="52" spans="1:30" ht="74.25" x14ac:dyDescent="0.2">
      <c r="A52" s="19">
        <v>50</v>
      </c>
      <c r="B52" s="25" t="s">
        <v>108</v>
      </c>
      <c r="C52" s="19" t="s">
        <v>27</v>
      </c>
      <c r="D52" s="19">
        <v>1</v>
      </c>
      <c r="E52" s="20" t="s">
        <v>28</v>
      </c>
      <c r="F52" s="20" t="s">
        <v>29</v>
      </c>
      <c r="G52" s="75">
        <f t="shared" si="1"/>
        <v>3</v>
      </c>
      <c r="H52" s="19"/>
      <c r="I52" s="19"/>
      <c r="J52" s="19">
        <v>2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>
        <v>1</v>
      </c>
      <c r="V52" s="19"/>
      <c r="W52" s="19"/>
      <c r="X52" s="19"/>
      <c r="Y52" s="19"/>
      <c r="Z52" s="19"/>
      <c r="AA52" s="24"/>
      <c r="AB52" s="19">
        <v>0.5</v>
      </c>
      <c r="AC52" s="19"/>
      <c r="AD52" s="19"/>
    </row>
    <row r="53" spans="1:30" ht="74.25" x14ac:dyDescent="0.2">
      <c r="A53" s="19">
        <v>51</v>
      </c>
      <c r="B53" s="25" t="s">
        <v>65</v>
      </c>
      <c r="C53" s="19" t="s">
        <v>27</v>
      </c>
      <c r="D53" s="19">
        <v>1</v>
      </c>
      <c r="E53" s="20" t="s">
        <v>28</v>
      </c>
      <c r="F53" s="20" t="s">
        <v>29</v>
      </c>
      <c r="G53" s="75">
        <f t="shared" si="1"/>
        <v>3</v>
      </c>
      <c r="H53" s="19"/>
      <c r="I53" s="19"/>
      <c r="J53" s="19"/>
      <c r="K53" s="19"/>
      <c r="L53" s="19"/>
      <c r="M53" s="19">
        <v>2</v>
      </c>
      <c r="N53" s="19"/>
      <c r="O53" s="19"/>
      <c r="P53" s="19"/>
      <c r="Q53" s="19"/>
      <c r="R53" s="19"/>
      <c r="S53" s="19"/>
      <c r="T53" s="19"/>
      <c r="U53" s="19">
        <v>1</v>
      </c>
      <c r="V53" s="19"/>
      <c r="W53" s="19"/>
      <c r="X53" s="19"/>
      <c r="Y53" s="19"/>
      <c r="Z53" s="19">
        <v>345</v>
      </c>
      <c r="AA53" s="24"/>
      <c r="AB53" s="19"/>
      <c r="AC53" s="19"/>
      <c r="AD53" s="19"/>
    </row>
    <row r="54" spans="1:30" ht="74.25" x14ac:dyDescent="0.2">
      <c r="A54" s="19">
        <v>52</v>
      </c>
      <c r="B54" s="25" t="s">
        <v>66</v>
      </c>
      <c r="C54" s="19" t="s">
        <v>27</v>
      </c>
      <c r="D54" s="19">
        <v>1</v>
      </c>
      <c r="E54" s="20" t="s">
        <v>28</v>
      </c>
      <c r="F54" s="20" t="s">
        <v>29</v>
      </c>
      <c r="G54" s="75">
        <f t="shared" si="1"/>
        <v>4</v>
      </c>
      <c r="H54" s="19"/>
      <c r="I54" s="19"/>
      <c r="J54" s="19">
        <v>1</v>
      </c>
      <c r="K54" s="19"/>
      <c r="L54" s="19"/>
      <c r="M54" s="19"/>
      <c r="N54" s="19"/>
      <c r="O54" s="19"/>
      <c r="P54" s="19"/>
      <c r="Q54" s="19"/>
      <c r="R54" s="19">
        <v>1</v>
      </c>
      <c r="S54" s="19"/>
      <c r="T54" s="19"/>
      <c r="U54" s="19">
        <v>2</v>
      </c>
      <c r="V54" s="19"/>
      <c r="W54" s="19"/>
      <c r="X54" s="19"/>
      <c r="Y54" s="19"/>
      <c r="Z54" s="19"/>
      <c r="AA54" s="24"/>
      <c r="AB54" s="19">
        <v>0.5</v>
      </c>
      <c r="AC54" s="19"/>
      <c r="AD54" s="19"/>
    </row>
    <row r="55" spans="1:30" ht="74.25" x14ac:dyDescent="0.2">
      <c r="A55" s="19">
        <v>53</v>
      </c>
      <c r="B55" s="25" t="s">
        <v>67</v>
      </c>
      <c r="C55" s="19" t="s">
        <v>27</v>
      </c>
      <c r="D55" s="19">
        <v>1</v>
      </c>
      <c r="E55" s="20" t="s">
        <v>28</v>
      </c>
      <c r="F55" s="20" t="s">
        <v>29</v>
      </c>
      <c r="G55" s="75">
        <f t="shared" si="1"/>
        <v>5</v>
      </c>
      <c r="H55" s="19"/>
      <c r="I55" s="19"/>
      <c r="J55" s="19">
        <v>1</v>
      </c>
      <c r="K55" s="19"/>
      <c r="L55" s="19"/>
      <c r="M55" s="19"/>
      <c r="N55" s="19"/>
      <c r="O55" s="19"/>
      <c r="P55" s="19"/>
      <c r="Q55" s="19"/>
      <c r="R55" s="19"/>
      <c r="S55" s="19"/>
      <c r="T55" s="19">
        <v>1</v>
      </c>
      <c r="U55" s="19">
        <v>3</v>
      </c>
      <c r="V55" s="19"/>
      <c r="W55" s="19"/>
      <c r="X55" s="19"/>
      <c r="Y55" s="19"/>
      <c r="Z55" s="19"/>
      <c r="AA55" s="24"/>
      <c r="AB55" s="19">
        <v>0.5</v>
      </c>
      <c r="AC55" s="19"/>
      <c r="AD55" s="19"/>
    </row>
    <row r="56" spans="1:30" ht="74.25" x14ac:dyDescent="0.2">
      <c r="A56" s="19">
        <v>54</v>
      </c>
      <c r="B56" s="52" t="s">
        <v>106</v>
      </c>
      <c r="C56" s="19" t="s">
        <v>33</v>
      </c>
      <c r="D56" s="19">
        <v>1</v>
      </c>
      <c r="E56" s="20" t="s">
        <v>28</v>
      </c>
      <c r="F56" s="20" t="s">
        <v>29</v>
      </c>
      <c r="G56" s="75">
        <f t="shared" si="1"/>
        <v>1</v>
      </c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>
        <v>1</v>
      </c>
      <c r="V56" s="19"/>
      <c r="W56" s="19"/>
      <c r="X56" s="19"/>
      <c r="Y56" s="19"/>
      <c r="Z56" s="19"/>
      <c r="AA56" s="24">
        <v>2212</v>
      </c>
      <c r="AB56" s="19"/>
      <c r="AC56" s="19"/>
      <c r="AD56" s="19"/>
    </row>
    <row r="57" spans="1:30" ht="74.25" x14ac:dyDescent="0.2">
      <c r="A57" s="19">
        <v>55</v>
      </c>
      <c r="B57" s="25" t="s">
        <v>68</v>
      </c>
      <c r="C57" s="19" t="s">
        <v>33</v>
      </c>
      <c r="D57" s="19">
        <v>1</v>
      </c>
      <c r="E57" s="20" t="s">
        <v>28</v>
      </c>
      <c r="F57" s="20" t="s">
        <v>29</v>
      </c>
      <c r="G57" s="75">
        <f t="shared" si="1"/>
        <v>12</v>
      </c>
      <c r="H57" s="19">
        <v>1</v>
      </c>
      <c r="I57" s="19"/>
      <c r="J57" s="19">
        <v>1</v>
      </c>
      <c r="K57" s="19">
        <v>4</v>
      </c>
      <c r="L57" s="19"/>
      <c r="M57" s="19">
        <v>1</v>
      </c>
      <c r="N57" s="19">
        <v>1</v>
      </c>
      <c r="O57" s="19"/>
      <c r="P57" s="19"/>
      <c r="Q57" s="19"/>
      <c r="R57" s="19"/>
      <c r="S57" s="19">
        <v>2</v>
      </c>
      <c r="T57" s="19"/>
      <c r="U57" s="19">
        <v>2</v>
      </c>
      <c r="V57" s="19">
        <v>3000</v>
      </c>
      <c r="W57" s="19"/>
      <c r="X57" s="19"/>
      <c r="Y57" s="19"/>
      <c r="Z57" s="19">
        <v>25</v>
      </c>
      <c r="AA57" s="24">
        <v>10163</v>
      </c>
      <c r="AB57" s="19">
        <v>0.5</v>
      </c>
      <c r="AC57" s="19"/>
      <c r="AD57" s="19"/>
    </row>
    <row r="58" spans="1:30" ht="74.25" x14ac:dyDescent="0.2">
      <c r="A58" s="19">
        <v>56</v>
      </c>
      <c r="B58" s="25" t="s">
        <v>125</v>
      </c>
      <c r="C58" s="19" t="s">
        <v>33</v>
      </c>
      <c r="D58" s="19">
        <v>1</v>
      </c>
      <c r="E58" s="20" t="s">
        <v>28</v>
      </c>
      <c r="F58" s="20" t="s">
        <v>29</v>
      </c>
      <c r="G58" s="75">
        <f t="shared" si="1"/>
        <v>1</v>
      </c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>
        <v>1</v>
      </c>
      <c r="V58" s="19"/>
      <c r="W58" s="19"/>
      <c r="X58" s="19"/>
      <c r="Y58" s="19"/>
      <c r="Z58" s="19"/>
      <c r="AA58" s="24">
        <v>700</v>
      </c>
      <c r="AB58" s="19"/>
      <c r="AC58" s="19"/>
      <c r="AD58" s="19"/>
    </row>
    <row r="59" spans="1:30" ht="74.25" x14ac:dyDescent="0.2">
      <c r="A59" s="19">
        <v>57</v>
      </c>
      <c r="B59" s="25" t="s">
        <v>69</v>
      </c>
      <c r="C59" s="19" t="s">
        <v>27</v>
      </c>
      <c r="D59" s="19">
        <v>1</v>
      </c>
      <c r="E59" s="20" t="s">
        <v>28</v>
      </c>
      <c r="F59" s="20" t="s">
        <v>29</v>
      </c>
      <c r="G59" s="75">
        <f t="shared" si="1"/>
        <v>7</v>
      </c>
      <c r="H59" s="19"/>
      <c r="I59" s="19"/>
      <c r="J59" s="19">
        <v>3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>
        <v>4</v>
      </c>
      <c r="V59" s="19"/>
      <c r="W59" s="19"/>
      <c r="X59" s="19"/>
      <c r="Y59" s="19"/>
      <c r="Z59" s="19"/>
      <c r="AA59" s="24"/>
      <c r="AB59" s="19">
        <v>0.5</v>
      </c>
      <c r="AC59" s="19"/>
      <c r="AD59" s="19"/>
    </row>
    <row r="60" spans="1:30" ht="74.25" x14ac:dyDescent="0.2">
      <c r="A60" s="19">
        <v>58</v>
      </c>
      <c r="B60" s="25" t="s">
        <v>70</v>
      </c>
      <c r="C60" s="19" t="s">
        <v>27</v>
      </c>
      <c r="D60" s="19">
        <v>6</v>
      </c>
      <c r="E60" s="20" t="s">
        <v>28</v>
      </c>
      <c r="F60" s="20" t="s">
        <v>29</v>
      </c>
      <c r="G60" s="75">
        <f t="shared" si="1"/>
        <v>17</v>
      </c>
      <c r="H60" s="19"/>
      <c r="I60" s="19"/>
      <c r="J60" s="19">
        <v>8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>
        <v>9</v>
      </c>
      <c r="V60" s="19"/>
      <c r="W60" s="19"/>
      <c r="X60" s="19"/>
      <c r="Y60" s="19"/>
      <c r="Z60" s="19"/>
      <c r="AA60" s="24">
        <v>5908</v>
      </c>
      <c r="AB60" s="19">
        <f>4.9-0.35</f>
        <v>4.5500000000000007</v>
      </c>
      <c r="AC60" s="19"/>
      <c r="AD60" s="19"/>
    </row>
    <row r="61" spans="1:30" ht="74.25" x14ac:dyDescent="0.2">
      <c r="A61" s="19">
        <v>59</v>
      </c>
      <c r="B61" s="25" t="s">
        <v>104</v>
      </c>
      <c r="C61" s="19" t="s">
        <v>33</v>
      </c>
      <c r="D61" s="19">
        <v>4</v>
      </c>
      <c r="E61" s="20" t="s">
        <v>28</v>
      </c>
      <c r="F61" s="20" t="s">
        <v>29</v>
      </c>
      <c r="G61" s="75">
        <f t="shared" si="1"/>
        <v>2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>
        <v>2</v>
      </c>
      <c r="U61" s="19"/>
      <c r="V61" s="19"/>
      <c r="W61" s="19"/>
      <c r="X61" s="19"/>
      <c r="Y61" s="19"/>
      <c r="Z61" s="19"/>
      <c r="AA61" s="24"/>
      <c r="AB61" s="19"/>
      <c r="AC61" s="19"/>
      <c r="AD61" s="19"/>
    </row>
    <row r="62" spans="1:30" ht="74.25" x14ac:dyDescent="0.2">
      <c r="A62" s="19">
        <v>60</v>
      </c>
      <c r="B62" s="25" t="s">
        <v>71</v>
      </c>
      <c r="C62" s="19" t="s">
        <v>33</v>
      </c>
      <c r="D62" s="19">
        <v>1</v>
      </c>
      <c r="E62" s="20" t="s">
        <v>28</v>
      </c>
      <c r="F62" s="20" t="s">
        <v>29</v>
      </c>
      <c r="G62" s="75">
        <f t="shared" si="1"/>
        <v>6</v>
      </c>
      <c r="H62" s="19"/>
      <c r="I62" s="19"/>
      <c r="J62" s="19">
        <v>4</v>
      </c>
      <c r="K62" s="19">
        <v>1</v>
      </c>
      <c r="L62" s="19"/>
      <c r="M62" s="19"/>
      <c r="N62" s="19"/>
      <c r="O62" s="19"/>
      <c r="P62" s="19"/>
      <c r="Q62" s="19"/>
      <c r="R62" s="19"/>
      <c r="S62" s="19"/>
      <c r="T62" s="19"/>
      <c r="U62" s="19">
        <v>1</v>
      </c>
      <c r="V62" s="19">
        <v>300</v>
      </c>
      <c r="W62" s="19"/>
      <c r="X62" s="19"/>
      <c r="Y62" s="19"/>
      <c r="Z62" s="19"/>
      <c r="AA62" s="24">
        <v>8460</v>
      </c>
      <c r="AB62" s="19">
        <v>0.5</v>
      </c>
      <c r="AC62" s="19"/>
      <c r="AD62" s="19"/>
    </row>
    <row r="63" spans="1:30" ht="74.25" x14ac:dyDescent="0.2">
      <c r="A63" s="19">
        <v>61</v>
      </c>
      <c r="B63" s="25" t="s">
        <v>72</v>
      </c>
      <c r="C63" s="19" t="s">
        <v>27</v>
      </c>
      <c r="D63" s="19">
        <v>6</v>
      </c>
      <c r="E63" s="20" t="s">
        <v>28</v>
      </c>
      <c r="F63" s="20" t="s">
        <v>29</v>
      </c>
      <c r="G63" s="75">
        <f t="shared" si="1"/>
        <v>5</v>
      </c>
      <c r="H63" s="19"/>
      <c r="I63" s="19"/>
      <c r="J63" s="19">
        <v>2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>
        <v>3</v>
      </c>
      <c r="V63" s="19"/>
      <c r="W63" s="19"/>
      <c r="X63" s="19"/>
      <c r="Y63" s="19"/>
      <c r="Z63" s="19"/>
      <c r="AA63" s="24">
        <v>3796</v>
      </c>
      <c r="AB63" s="19">
        <v>0.5</v>
      </c>
      <c r="AC63" s="19"/>
      <c r="AD63" s="19"/>
    </row>
    <row r="64" spans="1:30" ht="74.25" x14ac:dyDescent="0.2">
      <c r="A64" s="19">
        <v>62</v>
      </c>
      <c r="B64" s="25" t="s">
        <v>73</v>
      </c>
      <c r="C64" s="19" t="s">
        <v>27</v>
      </c>
      <c r="D64" s="19">
        <v>1</v>
      </c>
      <c r="E64" s="20" t="s">
        <v>28</v>
      </c>
      <c r="F64" s="20" t="s">
        <v>29</v>
      </c>
      <c r="G64" s="75">
        <f t="shared" si="1"/>
        <v>6</v>
      </c>
      <c r="H64" s="19"/>
      <c r="I64" s="19"/>
      <c r="J64" s="19">
        <v>3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>
        <v>3</v>
      </c>
      <c r="V64" s="19"/>
      <c r="W64" s="19"/>
      <c r="X64" s="19"/>
      <c r="Y64" s="19"/>
      <c r="Z64" s="19"/>
      <c r="AA64" s="24"/>
      <c r="AB64" s="19">
        <v>0.5</v>
      </c>
      <c r="AC64" s="19"/>
      <c r="AD64" s="19"/>
    </row>
    <row r="65" spans="1:30" ht="74.25" x14ac:dyDescent="0.2">
      <c r="A65" s="19">
        <v>63</v>
      </c>
      <c r="B65" s="25" t="s">
        <v>74</v>
      </c>
      <c r="C65" s="19" t="s">
        <v>27</v>
      </c>
      <c r="D65" s="19">
        <v>1</v>
      </c>
      <c r="E65" s="20" t="s">
        <v>28</v>
      </c>
      <c r="F65" s="20" t="s">
        <v>29</v>
      </c>
      <c r="G65" s="75">
        <f t="shared" si="1"/>
        <v>4</v>
      </c>
      <c r="H65" s="19"/>
      <c r="I65" s="19"/>
      <c r="J65" s="19">
        <v>1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>
        <v>3</v>
      </c>
      <c r="V65" s="19"/>
      <c r="W65" s="19"/>
      <c r="X65" s="19"/>
      <c r="Y65" s="19"/>
      <c r="Z65" s="19"/>
      <c r="AA65" s="24">
        <v>7480</v>
      </c>
      <c r="AB65" s="19">
        <v>0.5</v>
      </c>
      <c r="AC65" s="19"/>
      <c r="AD65" s="19"/>
    </row>
    <row r="66" spans="1:30" ht="74.25" x14ac:dyDescent="0.2">
      <c r="A66" s="19">
        <v>64</v>
      </c>
      <c r="B66" s="25" t="s">
        <v>75</v>
      </c>
      <c r="C66" s="19" t="s">
        <v>27</v>
      </c>
      <c r="D66" s="19">
        <v>1</v>
      </c>
      <c r="E66" s="20" t="s">
        <v>28</v>
      </c>
      <c r="F66" s="20" t="s">
        <v>29</v>
      </c>
      <c r="G66" s="75">
        <f t="shared" si="1"/>
        <v>4</v>
      </c>
      <c r="H66" s="19"/>
      <c r="I66" s="19"/>
      <c r="J66" s="19">
        <v>1</v>
      </c>
      <c r="K66" s="19"/>
      <c r="L66" s="19"/>
      <c r="M66" s="19"/>
      <c r="N66" s="19"/>
      <c r="O66" s="19"/>
      <c r="P66" s="19"/>
      <c r="Q66" s="19"/>
      <c r="R66" s="19">
        <v>1</v>
      </c>
      <c r="S66" s="19"/>
      <c r="T66" s="19"/>
      <c r="U66" s="19">
        <v>2</v>
      </c>
      <c r="V66" s="19"/>
      <c r="W66" s="19"/>
      <c r="X66" s="19"/>
      <c r="Y66" s="19"/>
      <c r="Z66" s="19"/>
      <c r="AA66" s="24">
        <v>2168</v>
      </c>
      <c r="AB66" s="19">
        <v>0.5</v>
      </c>
      <c r="AC66" s="19"/>
      <c r="AD66" s="19"/>
    </row>
    <row r="67" spans="1:30" ht="74.25" x14ac:dyDescent="0.2">
      <c r="A67" s="19">
        <v>65</v>
      </c>
      <c r="B67" s="25" t="s">
        <v>76</v>
      </c>
      <c r="C67" s="19" t="s">
        <v>27</v>
      </c>
      <c r="D67" s="19">
        <v>1</v>
      </c>
      <c r="E67" s="20" t="s">
        <v>28</v>
      </c>
      <c r="F67" s="20" t="s">
        <v>29</v>
      </c>
      <c r="G67" s="75">
        <f t="shared" ref="G67:G98" si="2">SUM(H67:U67)</f>
        <v>5</v>
      </c>
      <c r="H67" s="19"/>
      <c r="I67" s="19"/>
      <c r="J67" s="19">
        <v>2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>
        <v>3</v>
      </c>
      <c r="V67" s="19"/>
      <c r="W67" s="19"/>
      <c r="X67" s="19"/>
      <c r="Y67" s="19"/>
      <c r="Z67" s="19"/>
      <c r="AA67" s="24"/>
      <c r="AB67" s="19">
        <v>0.5</v>
      </c>
      <c r="AC67" s="19"/>
      <c r="AD67" s="19"/>
    </row>
    <row r="68" spans="1:30" ht="74.25" x14ac:dyDescent="0.2">
      <c r="A68" s="19">
        <v>66</v>
      </c>
      <c r="B68" s="25" t="s">
        <v>124</v>
      </c>
      <c r="C68" s="19" t="s">
        <v>33</v>
      </c>
      <c r="D68" s="19">
        <v>1</v>
      </c>
      <c r="E68" s="20" t="s">
        <v>28</v>
      </c>
      <c r="F68" s="20" t="s">
        <v>29</v>
      </c>
      <c r="G68" s="75">
        <f t="shared" si="2"/>
        <v>1</v>
      </c>
      <c r="H68" s="19"/>
      <c r="I68" s="19"/>
      <c r="J68" s="19">
        <v>1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24"/>
      <c r="AB68" s="19">
        <v>0.5</v>
      </c>
      <c r="AC68" s="19"/>
      <c r="AD68" s="19"/>
    </row>
    <row r="69" spans="1:30" ht="74.25" x14ac:dyDescent="0.2">
      <c r="A69" s="19">
        <v>67</v>
      </c>
      <c r="B69" s="25" t="s">
        <v>123</v>
      </c>
      <c r="C69" s="19" t="s">
        <v>33</v>
      </c>
      <c r="D69" s="19">
        <v>1</v>
      </c>
      <c r="E69" s="20" t="s">
        <v>28</v>
      </c>
      <c r="F69" s="20" t="s">
        <v>29</v>
      </c>
      <c r="G69" s="75">
        <f t="shared" si="2"/>
        <v>2</v>
      </c>
      <c r="H69" s="19"/>
      <c r="I69" s="19"/>
      <c r="J69" s="19">
        <v>1</v>
      </c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>
        <v>1</v>
      </c>
      <c r="V69" s="19"/>
      <c r="W69" s="19"/>
      <c r="X69" s="19"/>
      <c r="Y69" s="19"/>
      <c r="Z69" s="19"/>
      <c r="AA69" s="24">
        <v>798</v>
      </c>
      <c r="AB69" s="19">
        <v>0.5</v>
      </c>
      <c r="AC69" s="19"/>
      <c r="AD69" s="19"/>
    </row>
    <row r="70" spans="1:30" ht="74.25" x14ac:dyDescent="0.2">
      <c r="A70" s="19">
        <v>68</v>
      </c>
      <c r="B70" s="25" t="s">
        <v>77</v>
      </c>
      <c r="C70" s="19" t="s">
        <v>27</v>
      </c>
      <c r="D70" s="19">
        <v>1</v>
      </c>
      <c r="E70" s="20" t="s">
        <v>28</v>
      </c>
      <c r="F70" s="20" t="s">
        <v>29</v>
      </c>
      <c r="G70" s="75">
        <f t="shared" si="2"/>
        <v>6</v>
      </c>
      <c r="H70" s="19"/>
      <c r="I70" s="19"/>
      <c r="J70" s="19">
        <v>3</v>
      </c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>
        <v>3</v>
      </c>
      <c r="V70" s="19"/>
      <c r="W70" s="19"/>
      <c r="X70" s="19"/>
      <c r="Y70" s="19"/>
      <c r="Z70" s="19"/>
      <c r="AA70" s="24"/>
      <c r="AB70" s="19">
        <v>0.5</v>
      </c>
      <c r="AC70" s="19"/>
      <c r="AD70" s="19"/>
    </row>
    <row r="71" spans="1:30" ht="74.25" x14ac:dyDescent="0.2">
      <c r="A71" s="19">
        <v>69</v>
      </c>
      <c r="B71" s="25" t="s">
        <v>78</v>
      </c>
      <c r="C71" s="19" t="s">
        <v>33</v>
      </c>
      <c r="D71" s="19">
        <v>7</v>
      </c>
      <c r="E71" s="20" t="s">
        <v>28</v>
      </c>
      <c r="F71" s="20" t="s">
        <v>29</v>
      </c>
      <c r="G71" s="75">
        <f t="shared" si="2"/>
        <v>10</v>
      </c>
      <c r="H71" s="19">
        <v>1</v>
      </c>
      <c r="I71" s="19"/>
      <c r="J71" s="19">
        <v>4</v>
      </c>
      <c r="K71" s="19">
        <v>1</v>
      </c>
      <c r="L71" s="19"/>
      <c r="M71" s="19"/>
      <c r="N71" s="19"/>
      <c r="O71" s="19"/>
      <c r="P71" s="19"/>
      <c r="Q71" s="19"/>
      <c r="R71" s="19">
        <v>1</v>
      </c>
      <c r="S71" s="19"/>
      <c r="T71" s="19">
        <v>2</v>
      </c>
      <c r="U71" s="19">
        <v>1</v>
      </c>
      <c r="V71" s="19">
        <v>50</v>
      </c>
      <c r="W71" s="19"/>
      <c r="X71" s="19"/>
      <c r="Y71" s="19"/>
      <c r="Z71" s="19"/>
      <c r="AA71" s="24">
        <v>5797</v>
      </c>
      <c r="AB71" s="19">
        <v>0.5</v>
      </c>
      <c r="AC71" s="19"/>
      <c r="AD71" s="19"/>
    </row>
    <row r="72" spans="1:30" ht="74.25" x14ac:dyDescent="0.2">
      <c r="A72" s="19">
        <v>70</v>
      </c>
      <c r="B72" s="25" t="s">
        <v>122</v>
      </c>
      <c r="C72" s="19" t="s">
        <v>33</v>
      </c>
      <c r="D72" s="19">
        <v>1</v>
      </c>
      <c r="E72" s="20" t="s">
        <v>28</v>
      </c>
      <c r="F72" s="20" t="s">
        <v>29</v>
      </c>
      <c r="G72" s="75">
        <f t="shared" si="2"/>
        <v>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>
        <v>1</v>
      </c>
      <c r="V72" s="19"/>
      <c r="W72" s="19"/>
      <c r="X72" s="19"/>
      <c r="Y72" s="19"/>
      <c r="Z72" s="19"/>
      <c r="AA72" s="24">
        <v>810</v>
      </c>
      <c r="AB72" s="19"/>
      <c r="AC72" s="19"/>
      <c r="AD72" s="19"/>
    </row>
    <row r="73" spans="1:30" ht="74.25" x14ac:dyDescent="0.2">
      <c r="A73" s="19">
        <v>71</v>
      </c>
      <c r="B73" s="25" t="s">
        <v>79</v>
      </c>
      <c r="C73" s="19" t="s">
        <v>27</v>
      </c>
      <c r="D73" s="19">
        <v>1</v>
      </c>
      <c r="E73" s="20" t="s">
        <v>28</v>
      </c>
      <c r="F73" s="20" t="s">
        <v>29</v>
      </c>
      <c r="G73" s="75">
        <f t="shared" si="2"/>
        <v>3</v>
      </c>
      <c r="H73" s="19"/>
      <c r="I73" s="19"/>
      <c r="J73" s="19">
        <v>1</v>
      </c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>
        <v>2</v>
      </c>
      <c r="V73" s="19"/>
      <c r="W73" s="19"/>
      <c r="X73" s="19"/>
      <c r="Y73" s="19"/>
      <c r="Z73" s="19"/>
      <c r="AA73" s="24"/>
      <c r="AB73" s="19">
        <v>0.5</v>
      </c>
      <c r="AC73" s="19"/>
      <c r="AD73" s="19"/>
    </row>
    <row r="74" spans="1:30" ht="74.25" x14ac:dyDescent="0.2">
      <c r="A74" s="19">
        <v>72</v>
      </c>
      <c r="B74" s="25" t="s">
        <v>80</v>
      </c>
      <c r="C74" s="19" t="s">
        <v>33</v>
      </c>
      <c r="D74" s="19">
        <v>1</v>
      </c>
      <c r="E74" s="20" t="s">
        <v>28</v>
      </c>
      <c r="F74" s="20" t="s">
        <v>29</v>
      </c>
      <c r="G74" s="75">
        <f t="shared" si="2"/>
        <v>2</v>
      </c>
      <c r="H74" s="19"/>
      <c r="I74" s="19"/>
      <c r="J74" s="19">
        <v>1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>
        <v>1</v>
      </c>
      <c r="V74" s="19"/>
      <c r="W74" s="19"/>
      <c r="X74" s="19"/>
      <c r="Y74" s="19"/>
      <c r="Z74" s="19"/>
      <c r="AA74" s="24">
        <v>620.20000000000005</v>
      </c>
      <c r="AB74" s="19">
        <v>0.5</v>
      </c>
      <c r="AC74" s="19"/>
      <c r="AD74" s="19"/>
    </row>
    <row r="75" spans="1:30" ht="74.25" x14ac:dyDescent="0.2">
      <c r="A75" s="19">
        <v>73</v>
      </c>
      <c r="B75" s="25" t="s">
        <v>81</v>
      </c>
      <c r="C75" s="19" t="s">
        <v>33</v>
      </c>
      <c r="D75" s="19">
        <v>1</v>
      </c>
      <c r="E75" s="20" t="s">
        <v>28</v>
      </c>
      <c r="F75" s="20" t="s">
        <v>29</v>
      </c>
      <c r="G75" s="75">
        <f t="shared" si="2"/>
        <v>4</v>
      </c>
      <c r="H75" s="19">
        <v>2</v>
      </c>
      <c r="I75" s="19"/>
      <c r="J75" s="19">
        <v>2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24"/>
      <c r="AB75" s="19">
        <v>0.5</v>
      </c>
      <c r="AC75" s="19"/>
      <c r="AD75" s="19"/>
    </row>
    <row r="76" spans="1:30" ht="74.25" x14ac:dyDescent="0.2">
      <c r="A76" s="19">
        <v>74</v>
      </c>
      <c r="B76" s="25" t="s">
        <v>121</v>
      </c>
      <c r="C76" s="19" t="s">
        <v>33</v>
      </c>
      <c r="D76" s="19">
        <v>1</v>
      </c>
      <c r="E76" s="20" t="s">
        <v>28</v>
      </c>
      <c r="F76" s="20" t="s">
        <v>29</v>
      </c>
      <c r="G76" s="75">
        <f t="shared" si="2"/>
        <v>3</v>
      </c>
      <c r="H76" s="19">
        <v>1</v>
      </c>
      <c r="I76" s="19"/>
      <c r="J76" s="19">
        <v>1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>
        <v>1</v>
      </c>
      <c r="V76" s="19"/>
      <c r="W76" s="19"/>
      <c r="X76" s="19"/>
      <c r="Y76" s="19"/>
      <c r="Z76" s="19"/>
      <c r="AA76" s="24">
        <v>1700</v>
      </c>
      <c r="AB76" s="19">
        <v>0.5</v>
      </c>
      <c r="AC76" s="19"/>
      <c r="AD76" s="19"/>
    </row>
    <row r="77" spans="1:30" s="71" customFormat="1" ht="14.25" x14ac:dyDescent="0.2">
      <c r="A77" s="72"/>
      <c r="B77" s="72" t="s">
        <v>120</v>
      </c>
      <c r="C77" s="74"/>
      <c r="D77" s="73">
        <f>SUM(D3:D76)</f>
        <v>124</v>
      </c>
      <c r="E77" s="72"/>
      <c r="F77" s="72"/>
      <c r="G77" s="72">
        <f t="shared" ref="G77:AD77" si="3">SUM(G3:G76)</f>
        <v>499</v>
      </c>
      <c r="H77" s="72">
        <f t="shared" si="3"/>
        <v>39</v>
      </c>
      <c r="I77" s="72">
        <f t="shared" si="3"/>
        <v>17</v>
      </c>
      <c r="J77" s="72">
        <f t="shared" si="3"/>
        <v>185</v>
      </c>
      <c r="K77" s="72">
        <f t="shared" si="3"/>
        <v>24</v>
      </c>
      <c r="L77" s="72">
        <f t="shared" si="3"/>
        <v>1</v>
      </c>
      <c r="M77" s="72">
        <f t="shared" si="3"/>
        <v>33</v>
      </c>
      <c r="N77" s="72">
        <f t="shared" si="3"/>
        <v>17</v>
      </c>
      <c r="O77" s="72">
        <f t="shared" si="3"/>
        <v>2</v>
      </c>
      <c r="P77" s="72">
        <f t="shared" si="3"/>
        <v>2</v>
      </c>
      <c r="Q77" s="72">
        <f t="shared" si="3"/>
        <v>7</v>
      </c>
      <c r="R77" s="72">
        <f t="shared" si="3"/>
        <v>10</v>
      </c>
      <c r="S77" s="72">
        <f t="shared" si="3"/>
        <v>16</v>
      </c>
      <c r="T77" s="72">
        <f t="shared" si="3"/>
        <v>24</v>
      </c>
      <c r="U77" s="72">
        <f t="shared" si="3"/>
        <v>122</v>
      </c>
      <c r="V77" s="72">
        <f t="shared" si="3"/>
        <v>9974</v>
      </c>
      <c r="W77" s="72">
        <f t="shared" si="3"/>
        <v>110</v>
      </c>
      <c r="X77" s="72">
        <f t="shared" si="3"/>
        <v>80</v>
      </c>
      <c r="Y77" s="72">
        <f t="shared" si="3"/>
        <v>2379</v>
      </c>
      <c r="Z77" s="72">
        <f t="shared" si="3"/>
        <v>1170</v>
      </c>
      <c r="AA77" s="73">
        <f t="shared" si="3"/>
        <v>123970.99999999999</v>
      </c>
      <c r="AB77" s="72">
        <f t="shared" si="3"/>
        <v>51.55</v>
      </c>
      <c r="AC77" s="72">
        <f t="shared" si="3"/>
        <v>205</v>
      </c>
      <c r="AD77" s="72">
        <f t="shared" si="3"/>
        <v>17</v>
      </c>
    </row>
    <row r="78" spans="1:30" ht="38.25" x14ac:dyDescent="0.2">
      <c r="A78" s="19">
        <v>5</v>
      </c>
      <c r="B78" s="70" t="s">
        <v>119</v>
      </c>
      <c r="C78" s="19"/>
      <c r="D78" s="52">
        <v>149</v>
      </c>
      <c r="E78" s="52"/>
      <c r="F78" s="52"/>
      <c r="G78" s="22">
        <f>65*25</f>
        <v>1625</v>
      </c>
      <c r="H78" s="22">
        <f>32246/8</f>
        <v>4030.75</v>
      </c>
      <c r="I78" s="22">
        <f>65*25</f>
        <v>1625</v>
      </c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</row>
    <row r="79" spans="1:30" s="66" customFormat="1" x14ac:dyDescent="0.2">
      <c r="A79" s="40">
        <f>+A76+A78</f>
        <v>79</v>
      </c>
      <c r="B79" s="68" t="s">
        <v>118</v>
      </c>
      <c r="C79" s="69"/>
      <c r="D79" s="67">
        <f>+D77+D78</f>
        <v>273</v>
      </c>
      <c r="E79" s="68"/>
      <c r="F79" s="68"/>
      <c r="G79" s="67">
        <f t="shared" ref="G79:AD79" si="4">+G77+G78</f>
        <v>2124</v>
      </c>
      <c r="H79" s="67">
        <f t="shared" si="4"/>
        <v>4069.75</v>
      </c>
      <c r="I79" s="67">
        <f t="shared" si="4"/>
        <v>1642</v>
      </c>
      <c r="J79" s="67">
        <f t="shared" si="4"/>
        <v>185</v>
      </c>
      <c r="K79" s="67">
        <f t="shared" si="4"/>
        <v>24</v>
      </c>
      <c r="L79" s="67">
        <f t="shared" si="4"/>
        <v>1</v>
      </c>
      <c r="M79" s="67">
        <f t="shared" si="4"/>
        <v>33</v>
      </c>
      <c r="N79" s="67">
        <f t="shared" si="4"/>
        <v>17</v>
      </c>
      <c r="O79" s="67">
        <f t="shared" si="4"/>
        <v>2</v>
      </c>
      <c r="P79" s="67">
        <f t="shared" si="4"/>
        <v>2</v>
      </c>
      <c r="Q79" s="67">
        <f t="shared" si="4"/>
        <v>7</v>
      </c>
      <c r="R79" s="67">
        <f t="shared" si="4"/>
        <v>10</v>
      </c>
      <c r="S79" s="67">
        <f t="shared" si="4"/>
        <v>16</v>
      </c>
      <c r="T79" s="67">
        <f t="shared" si="4"/>
        <v>24</v>
      </c>
      <c r="U79" s="67">
        <f t="shared" si="4"/>
        <v>122</v>
      </c>
      <c r="V79" s="67">
        <f t="shared" si="4"/>
        <v>9974</v>
      </c>
      <c r="W79" s="67">
        <f t="shared" si="4"/>
        <v>110</v>
      </c>
      <c r="X79" s="67">
        <f t="shared" si="4"/>
        <v>80</v>
      </c>
      <c r="Y79" s="67">
        <f t="shared" si="4"/>
        <v>2379</v>
      </c>
      <c r="Z79" s="67">
        <f t="shared" si="4"/>
        <v>1170</v>
      </c>
      <c r="AA79" s="67">
        <f t="shared" si="4"/>
        <v>123970.99999999999</v>
      </c>
      <c r="AB79" s="67">
        <f t="shared" si="4"/>
        <v>51.55</v>
      </c>
      <c r="AC79" s="67">
        <f t="shared" si="4"/>
        <v>205</v>
      </c>
      <c r="AD79" s="67">
        <f t="shared" si="4"/>
        <v>17</v>
      </c>
    </row>
  </sheetData>
  <autoFilter ref="A2:AD79" xr:uid="{2F676E81-BE21-4567-957C-9972E06F54B7}"/>
  <conditionalFormatting sqref="B2:B76">
    <cfRule type="duplicateValues" dxfId="6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AF39-3602-42DD-B8FB-6CBCFD92CF27}">
  <dimension ref="A1:AA85"/>
  <sheetViews>
    <sheetView workbookViewId="0">
      <pane xSplit="7" ySplit="1" topLeftCell="T75" activePane="bottomRight" state="frozen"/>
      <selection pane="topRight" activeCell="H1" sqref="H1"/>
      <selection pane="bottomLeft" activeCell="A2" sqref="A2"/>
      <selection pane="bottomRight" activeCell="M79" sqref="M79:T79"/>
    </sheetView>
  </sheetViews>
  <sheetFormatPr baseColWidth="10" defaultRowHeight="12.75" x14ac:dyDescent="0.2"/>
  <cols>
    <col min="1" max="1" width="3.875" style="17" customWidth="1"/>
    <col min="2" max="2" width="32.25" style="17" customWidth="1"/>
    <col min="3" max="26" width="10" style="17" customWidth="1"/>
    <col min="27" max="16384" width="11" style="17"/>
  </cols>
  <sheetData>
    <row r="1" spans="1:27" ht="140.25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80" t="s">
        <v>12</v>
      </c>
      <c r="N1" s="78" t="s">
        <v>13</v>
      </c>
      <c r="O1" s="79" t="s">
        <v>141</v>
      </c>
      <c r="P1" s="11" t="s">
        <v>14</v>
      </c>
      <c r="Q1" s="11" t="s">
        <v>15</v>
      </c>
      <c r="R1" s="11" t="s">
        <v>16</v>
      </c>
      <c r="S1" s="11" t="s">
        <v>17</v>
      </c>
      <c r="T1" s="10" t="s">
        <v>18</v>
      </c>
      <c r="U1" s="11" t="s">
        <v>19</v>
      </c>
      <c r="V1" s="78" t="s">
        <v>140</v>
      </c>
      <c r="W1" s="13" t="s">
        <v>21</v>
      </c>
      <c r="X1" s="12" t="s">
        <v>20</v>
      </c>
      <c r="Y1" s="78" t="s">
        <v>22</v>
      </c>
      <c r="Z1" s="15" t="s">
        <v>24</v>
      </c>
      <c r="AA1" s="65" t="s">
        <v>25</v>
      </c>
    </row>
    <row r="2" spans="1:27" ht="74.25" x14ac:dyDescent="0.2">
      <c r="A2" s="52">
        <v>1</v>
      </c>
      <c r="B2" s="52" t="s">
        <v>26</v>
      </c>
      <c r="C2" s="52" t="s">
        <v>147</v>
      </c>
      <c r="D2" s="97">
        <v>1</v>
      </c>
      <c r="E2" s="20" t="s">
        <v>28</v>
      </c>
      <c r="F2" s="20" t="s">
        <v>29</v>
      </c>
      <c r="G2" s="19">
        <f>SUM(H2:U2)</f>
        <v>4</v>
      </c>
      <c r="H2" s="19"/>
      <c r="I2" s="19"/>
      <c r="J2" s="19">
        <v>4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95"/>
      <c r="AA2" s="19">
        <v>0.5</v>
      </c>
    </row>
    <row r="3" spans="1:27" ht="74.25" x14ac:dyDescent="0.2">
      <c r="A3" s="52">
        <v>2</v>
      </c>
      <c r="B3" s="52" t="s">
        <v>30</v>
      </c>
      <c r="C3" s="52" t="s">
        <v>147</v>
      </c>
      <c r="D3" s="97">
        <v>2</v>
      </c>
      <c r="E3" s="20" t="s">
        <v>28</v>
      </c>
      <c r="F3" s="20" t="s">
        <v>29</v>
      </c>
      <c r="G3" s="19">
        <f>SUM(H3:U3)</f>
        <v>4</v>
      </c>
      <c r="H3" s="19"/>
      <c r="I3" s="19"/>
      <c r="J3" s="19">
        <v>4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95"/>
      <c r="AA3" s="19">
        <v>0.5</v>
      </c>
    </row>
    <row r="4" spans="1:27" ht="74.25" x14ac:dyDescent="0.2">
      <c r="A4" s="52">
        <v>3</v>
      </c>
      <c r="B4" s="52" t="s">
        <v>31</v>
      </c>
      <c r="C4" s="52" t="s">
        <v>147</v>
      </c>
      <c r="D4" s="97">
        <v>1</v>
      </c>
      <c r="E4" s="20" t="s">
        <v>28</v>
      </c>
      <c r="F4" s="20" t="s">
        <v>29</v>
      </c>
      <c r="G4" s="19">
        <f>SUM(H4:U4)</f>
        <v>5</v>
      </c>
      <c r="H4" s="19"/>
      <c r="I4" s="19"/>
      <c r="J4" s="19">
        <v>4</v>
      </c>
      <c r="K4" s="19"/>
      <c r="L4" s="96"/>
      <c r="M4" s="96"/>
      <c r="N4" s="96"/>
      <c r="O4" s="96"/>
      <c r="P4" s="96"/>
      <c r="Q4" s="96"/>
      <c r="R4" s="96"/>
      <c r="S4" s="96"/>
      <c r="T4" s="96"/>
      <c r="U4" s="96">
        <v>1</v>
      </c>
      <c r="V4" s="19"/>
      <c r="W4" s="19"/>
      <c r="X4" s="19"/>
      <c r="Y4" s="19"/>
      <c r="Z4" s="95">
        <v>542</v>
      </c>
      <c r="AA4" s="19">
        <v>0.5</v>
      </c>
    </row>
    <row r="5" spans="1:27" ht="74.25" x14ac:dyDescent="0.2">
      <c r="A5" s="52">
        <v>4</v>
      </c>
      <c r="B5" s="52" t="s">
        <v>32</v>
      </c>
      <c r="C5" s="52" t="s">
        <v>146</v>
      </c>
      <c r="D5" s="97">
        <v>9</v>
      </c>
      <c r="E5" s="20" t="s">
        <v>28</v>
      </c>
      <c r="F5" s="20" t="s">
        <v>29</v>
      </c>
      <c r="G5" s="19">
        <f>SUM(H5:U5)</f>
        <v>1</v>
      </c>
      <c r="H5" s="19"/>
      <c r="I5" s="19"/>
      <c r="J5" s="19">
        <v>1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95"/>
      <c r="AA5" s="19">
        <v>1.5</v>
      </c>
    </row>
    <row r="6" spans="1:27" ht="74.25" x14ac:dyDescent="0.2">
      <c r="A6" s="52">
        <v>5</v>
      </c>
      <c r="B6" s="52" t="s">
        <v>34</v>
      </c>
      <c r="C6" s="52" t="s">
        <v>146</v>
      </c>
      <c r="D6" s="97">
        <v>10</v>
      </c>
      <c r="E6" s="20" t="s">
        <v>28</v>
      </c>
      <c r="F6" s="20" t="s">
        <v>29</v>
      </c>
      <c r="G6" s="19">
        <v>25</v>
      </c>
      <c r="H6" s="19">
        <v>9</v>
      </c>
      <c r="I6" s="19">
        <v>9</v>
      </c>
      <c r="J6" s="19">
        <v>19</v>
      </c>
      <c r="K6" s="19">
        <v>6</v>
      </c>
      <c r="L6" s="96"/>
      <c r="M6" s="96">
        <v>8</v>
      </c>
      <c r="N6" s="96">
        <v>7</v>
      </c>
      <c r="O6" s="96"/>
      <c r="P6" s="96"/>
      <c r="Q6" s="96">
        <v>2</v>
      </c>
      <c r="R6" s="96"/>
      <c r="S6" s="96"/>
      <c r="T6" s="96">
        <v>2</v>
      </c>
      <c r="U6" s="96">
        <v>2</v>
      </c>
      <c r="V6" s="19"/>
      <c r="W6" s="19">
        <v>570</v>
      </c>
      <c r="X6" s="19"/>
      <c r="Y6" s="19">
        <v>300</v>
      </c>
      <c r="Z6" s="95">
        <v>37948</v>
      </c>
      <c r="AA6" s="19">
        <v>2.5</v>
      </c>
    </row>
    <row r="7" spans="1:27" ht="74.25" x14ac:dyDescent="0.2">
      <c r="A7" s="52">
        <v>6</v>
      </c>
      <c r="B7" s="52" t="s">
        <v>137</v>
      </c>
      <c r="C7" s="52" t="s">
        <v>146</v>
      </c>
      <c r="D7" s="97">
        <v>1</v>
      </c>
      <c r="E7" s="20" t="s">
        <v>28</v>
      </c>
      <c r="F7" s="20" t="s">
        <v>29</v>
      </c>
      <c r="G7" s="19">
        <f>SUM(H7:U7)</f>
        <v>9</v>
      </c>
      <c r="H7" s="19">
        <v>1</v>
      </c>
      <c r="I7" s="19">
        <v>1</v>
      </c>
      <c r="J7" s="19">
        <v>3</v>
      </c>
      <c r="K7" s="19">
        <v>2</v>
      </c>
      <c r="L7" s="96"/>
      <c r="M7" s="96"/>
      <c r="N7" s="96"/>
      <c r="O7" s="96"/>
      <c r="P7" s="96"/>
      <c r="Q7" s="96">
        <v>2</v>
      </c>
      <c r="R7" s="96"/>
      <c r="S7" s="96"/>
      <c r="T7" s="96"/>
      <c r="U7" s="96"/>
      <c r="V7" s="19"/>
      <c r="W7" s="19">
        <v>200</v>
      </c>
      <c r="X7" s="19"/>
      <c r="Y7" s="19"/>
      <c r="Z7" s="95"/>
      <c r="AA7" s="19">
        <v>0.5</v>
      </c>
    </row>
    <row r="8" spans="1:27" ht="14.25" x14ac:dyDescent="0.2">
      <c r="A8" s="52">
        <v>7</v>
      </c>
      <c r="B8" s="52" t="s">
        <v>117</v>
      </c>
      <c r="C8" s="52" t="s">
        <v>146</v>
      </c>
      <c r="D8" s="97">
        <v>1</v>
      </c>
      <c r="E8" s="20"/>
      <c r="F8" s="20"/>
      <c r="G8" s="19">
        <f>SUM(H8:U8)</f>
        <v>1</v>
      </c>
      <c r="H8" s="19"/>
      <c r="I8" s="19"/>
      <c r="J8" s="19"/>
      <c r="K8" s="19"/>
      <c r="L8" s="96"/>
      <c r="M8" s="96"/>
      <c r="N8" s="96"/>
      <c r="O8" s="96"/>
      <c r="P8" s="96"/>
      <c r="Q8" s="96"/>
      <c r="R8" s="96"/>
      <c r="S8" s="96"/>
      <c r="T8" s="96"/>
      <c r="U8" s="96">
        <v>1</v>
      </c>
      <c r="V8" s="19"/>
      <c r="W8" s="19"/>
      <c r="X8" s="19"/>
      <c r="Y8" s="19"/>
      <c r="Z8" s="99">
        <v>2168</v>
      </c>
      <c r="AA8" s="19"/>
    </row>
    <row r="9" spans="1:27" ht="74.25" x14ac:dyDescent="0.2">
      <c r="A9" s="52">
        <v>8</v>
      </c>
      <c r="B9" s="52" t="s">
        <v>35</v>
      </c>
      <c r="C9" s="52" t="s">
        <v>147</v>
      </c>
      <c r="D9" s="97">
        <v>1</v>
      </c>
      <c r="E9" s="20" t="s">
        <v>28</v>
      </c>
      <c r="F9" s="20" t="s">
        <v>29</v>
      </c>
      <c r="G9" s="19">
        <f>SUM(H9:U9)</f>
        <v>7</v>
      </c>
      <c r="H9" s="19"/>
      <c r="I9" s="19"/>
      <c r="J9" s="19">
        <v>4</v>
      </c>
      <c r="K9" s="19"/>
      <c r="L9" s="96"/>
      <c r="M9" s="96"/>
      <c r="N9" s="96"/>
      <c r="O9" s="96"/>
      <c r="P9" s="96"/>
      <c r="Q9" s="96"/>
      <c r="R9" s="96"/>
      <c r="S9" s="96"/>
      <c r="T9" s="96"/>
      <c r="U9" s="96">
        <v>3</v>
      </c>
      <c r="V9" s="19"/>
      <c r="W9" s="19"/>
      <c r="X9" s="19"/>
      <c r="Y9" s="19"/>
      <c r="Z9" s="95"/>
      <c r="AA9" s="19">
        <v>0.5</v>
      </c>
    </row>
    <row r="10" spans="1:27" ht="74.25" x14ac:dyDescent="0.2">
      <c r="A10" s="52">
        <v>9</v>
      </c>
      <c r="B10" s="52" t="s">
        <v>36</v>
      </c>
      <c r="C10" s="52" t="s">
        <v>146</v>
      </c>
      <c r="D10" s="97">
        <v>1</v>
      </c>
      <c r="E10" s="20" t="s">
        <v>28</v>
      </c>
      <c r="F10" s="20" t="s">
        <v>29</v>
      </c>
      <c r="G10" s="19">
        <f>SUM(H10:U10)</f>
        <v>6</v>
      </c>
      <c r="H10" s="19">
        <v>3</v>
      </c>
      <c r="I10" s="19"/>
      <c r="J10" s="19">
        <v>3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95"/>
      <c r="AA10" s="19">
        <v>0.5</v>
      </c>
    </row>
    <row r="11" spans="1:27" ht="74.25" x14ac:dyDescent="0.2">
      <c r="A11" s="52">
        <v>10</v>
      </c>
      <c r="B11" s="52" t="s">
        <v>116</v>
      </c>
      <c r="C11" s="52" t="s">
        <v>146</v>
      </c>
      <c r="D11" s="97">
        <v>1</v>
      </c>
      <c r="E11" s="20" t="s">
        <v>28</v>
      </c>
      <c r="F11" s="20" t="s">
        <v>29</v>
      </c>
      <c r="G11" s="19">
        <f>SUM(H11:U11)</f>
        <v>2</v>
      </c>
      <c r="H11" s="19"/>
      <c r="I11" s="19"/>
      <c r="J11" s="19">
        <v>2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95"/>
      <c r="AA11" s="19">
        <v>0.5</v>
      </c>
    </row>
    <row r="12" spans="1:27" ht="74.25" x14ac:dyDescent="0.2">
      <c r="A12" s="52">
        <v>11</v>
      </c>
      <c r="B12" s="52" t="s">
        <v>115</v>
      </c>
      <c r="C12" s="52" t="s">
        <v>146</v>
      </c>
      <c r="D12" s="97">
        <v>1</v>
      </c>
      <c r="E12" s="20" t="s">
        <v>28</v>
      </c>
      <c r="F12" s="20" t="s">
        <v>29</v>
      </c>
      <c r="G12" s="19">
        <f>SUM(H12:U12)</f>
        <v>7</v>
      </c>
      <c r="H12" s="19">
        <v>2</v>
      </c>
      <c r="I12" s="19"/>
      <c r="J12" s="19">
        <v>3</v>
      </c>
      <c r="K12" s="19">
        <v>1</v>
      </c>
      <c r="L12" s="96"/>
      <c r="M12" s="96"/>
      <c r="N12" s="96"/>
      <c r="O12" s="96"/>
      <c r="P12" s="96"/>
      <c r="Q12" s="96"/>
      <c r="R12" s="96">
        <v>1</v>
      </c>
      <c r="S12" s="96"/>
      <c r="T12" s="96"/>
      <c r="U12" s="96"/>
      <c r="V12" s="19"/>
      <c r="W12" s="19">
        <v>100</v>
      </c>
      <c r="X12" s="19"/>
      <c r="Y12" s="19"/>
      <c r="Z12" s="95"/>
      <c r="AA12" s="19">
        <v>0.5</v>
      </c>
    </row>
    <row r="13" spans="1:27" ht="14.25" x14ac:dyDescent="0.2">
      <c r="A13" s="52">
        <v>12</v>
      </c>
      <c r="B13" s="52" t="s">
        <v>83</v>
      </c>
      <c r="C13" s="52" t="s">
        <v>146</v>
      </c>
      <c r="D13" s="97">
        <v>4</v>
      </c>
      <c r="E13" s="20"/>
      <c r="F13" s="20"/>
      <c r="G13" s="19">
        <f>SUM(H13:U13)</f>
        <v>1</v>
      </c>
      <c r="H13" s="19"/>
      <c r="I13" s="19"/>
      <c r="J13" s="19"/>
      <c r="K13" s="19"/>
      <c r="L13" s="96"/>
      <c r="M13" s="96"/>
      <c r="N13" s="96"/>
      <c r="O13" s="96"/>
      <c r="P13" s="96"/>
      <c r="Q13" s="96"/>
      <c r="R13" s="96"/>
      <c r="S13" s="96"/>
      <c r="T13" s="96"/>
      <c r="U13" s="96">
        <v>1</v>
      </c>
      <c r="V13" s="19"/>
      <c r="W13" s="19"/>
      <c r="X13" s="19"/>
      <c r="Y13" s="19"/>
      <c r="Z13" s="99">
        <v>3057</v>
      </c>
      <c r="AA13" s="19"/>
    </row>
    <row r="14" spans="1:27" ht="74.25" x14ac:dyDescent="0.2">
      <c r="A14" s="52">
        <v>13</v>
      </c>
      <c r="B14" s="52" t="s">
        <v>38</v>
      </c>
      <c r="C14" s="52" t="s">
        <v>147</v>
      </c>
      <c r="D14" s="97">
        <v>1</v>
      </c>
      <c r="E14" s="20" t="s">
        <v>28</v>
      </c>
      <c r="F14" s="20" t="s">
        <v>29</v>
      </c>
      <c r="G14" s="19">
        <f>SUM(H14:U14)</f>
        <v>13</v>
      </c>
      <c r="H14" s="19"/>
      <c r="I14" s="19"/>
      <c r="J14" s="19">
        <v>3</v>
      </c>
      <c r="K14" s="19">
        <v>1</v>
      </c>
      <c r="L14" s="96"/>
      <c r="M14" s="96"/>
      <c r="N14" s="96"/>
      <c r="O14" s="96"/>
      <c r="P14" s="96"/>
      <c r="Q14" s="96">
        <v>2</v>
      </c>
      <c r="R14" s="96"/>
      <c r="S14" s="96"/>
      <c r="T14" s="96">
        <v>2</v>
      </c>
      <c r="U14" s="96">
        <v>5</v>
      </c>
      <c r="V14" s="19"/>
      <c r="W14" s="19">
        <v>800</v>
      </c>
      <c r="X14" s="19"/>
      <c r="Y14" s="19"/>
      <c r="Z14" s="95"/>
      <c r="AA14" s="19">
        <v>0.5</v>
      </c>
    </row>
    <row r="15" spans="1:27" ht="74.25" x14ac:dyDescent="0.2">
      <c r="A15" s="52">
        <v>14</v>
      </c>
      <c r="B15" s="52" t="s">
        <v>39</v>
      </c>
      <c r="C15" s="52" t="s">
        <v>146</v>
      </c>
      <c r="D15" s="97">
        <v>1</v>
      </c>
      <c r="E15" s="20" t="s">
        <v>28</v>
      </c>
      <c r="F15" s="20" t="s">
        <v>29</v>
      </c>
      <c r="G15" s="19">
        <f>SUM(H15:U15)</f>
        <v>4</v>
      </c>
      <c r="H15" s="19">
        <v>2</v>
      </c>
      <c r="I15" s="19"/>
      <c r="J15" s="19">
        <v>2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95"/>
      <c r="AA15" s="19">
        <v>0.5</v>
      </c>
    </row>
    <row r="16" spans="1:27" ht="74.25" x14ac:dyDescent="0.2">
      <c r="A16" s="52">
        <v>15</v>
      </c>
      <c r="B16" s="52" t="s">
        <v>40</v>
      </c>
      <c r="C16" s="52" t="s">
        <v>147</v>
      </c>
      <c r="D16" s="97">
        <v>4</v>
      </c>
      <c r="E16" s="20" t="s">
        <v>28</v>
      </c>
      <c r="F16" s="20" t="s">
        <v>29</v>
      </c>
      <c r="G16" s="19">
        <f>SUM(H16:U16)</f>
        <v>5</v>
      </c>
      <c r="H16" s="19"/>
      <c r="I16" s="19"/>
      <c r="J16" s="19">
        <v>4</v>
      </c>
      <c r="K16" s="19"/>
      <c r="L16" s="96"/>
      <c r="M16" s="96"/>
      <c r="N16" s="96"/>
      <c r="O16" s="96"/>
      <c r="P16" s="96"/>
      <c r="Q16" s="96"/>
      <c r="R16" s="96"/>
      <c r="S16" s="96"/>
      <c r="T16" s="96"/>
      <c r="U16" s="96">
        <v>1</v>
      </c>
      <c r="V16" s="19"/>
      <c r="W16" s="19"/>
      <c r="X16" s="19"/>
      <c r="Y16" s="19"/>
      <c r="Z16" s="95">
        <v>8000</v>
      </c>
      <c r="AA16" s="19">
        <v>0.5</v>
      </c>
    </row>
    <row r="17" spans="1:27" ht="74.25" x14ac:dyDescent="0.2">
      <c r="A17" s="52">
        <v>16</v>
      </c>
      <c r="B17" s="52" t="s">
        <v>41</v>
      </c>
      <c r="C17" s="52" t="s">
        <v>147</v>
      </c>
      <c r="D17" s="97">
        <v>1</v>
      </c>
      <c r="E17" s="20" t="s">
        <v>28</v>
      </c>
      <c r="F17" s="20" t="s">
        <v>29</v>
      </c>
      <c r="G17" s="19">
        <f>SUM(H17:U17)</f>
        <v>3</v>
      </c>
      <c r="H17" s="19"/>
      <c r="I17" s="19"/>
      <c r="J17" s="19">
        <v>1</v>
      </c>
      <c r="K17" s="19"/>
      <c r="L17" s="96"/>
      <c r="M17" s="96"/>
      <c r="N17" s="96"/>
      <c r="O17" s="96"/>
      <c r="P17" s="96"/>
      <c r="Q17" s="96"/>
      <c r="R17" s="96"/>
      <c r="S17" s="96"/>
      <c r="T17" s="96">
        <v>1</v>
      </c>
      <c r="U17" s="96">
        <v>1</v>
      </c>
      <c r="V17" s="19"/>
      <c r="W17" s="19"/>
      <c r="X17" s="19"/>
      <c r="Y17" s="19"/>
      <c r="Z17" s="99">
        <v>4726</v>
      </c>
      <c r="AA17" s="19">
        <v>0.5</v>
      </c>
    </row>
    <row r="18" spans="1:27" ht="14.25" x14ac:dyDescent="0.2">
      <c r="A18" s="52">
        <v>17</v>
      </c>
      <c r="B18" s="52" t="s">
        <v>84</v>
      </c>
      <c r="C18" s="52" t="s">
        <v>146</v>
      </c>
      <c r="D18" s="97">
        <v>1</v>
      </c>
      <c r="E18" s="20"/>
      <c r="F18" s="20"/>
      <c r="G18" s="19">
        <f>SUM(H18:U18)</f>
        <v>1</v>
      </c>
      <c r="H18" s="19"/>
      <c r="I18" s="19"/>
      <c r="J18" s="19"/>
      <c r="K18" s="19"/>
      <c r="L18" s="96"/>
      <c r="M18" s="96"/>
      <c r="N18" s="96"/>
      <c r="O18" s="96"/>
      <c r="P18" s="96"/>
      <c r="Q18" s="96"/>
      <c r="R18" s="96"/>
      <c r="S18" s="96"/>
      <c r="T18" s="96"/>
      <c r="U18" s="96">
        <v>1</v>
      </c>
      <c r="V18" s="19"/>
      <c r="W18" s="19"/>
      <c r="X18" s="19"/>
      <c r="Y18" s="19"/>
      <c r="Z18" s="99">
        <v>778</v>
      </c>
      <c r="AA18" s="19"/>
    </row>
    <row r="19" spans="1:27" ht="74.25" x14ac:dyDescent="0.2">
      <c r="A19" s="52">
        <v>18</v>
      </c>
      <c r="B19" s="52" t="s">
        <v>43</v>
      </c>
      <c r="C19" s="52" t="s">
        <v>147</v>
      </c>
      <c r="D19" s="97">
        <v>1</v>
      </c>
      <c r="E19" s="20" t="s">
        <v>28</v>
      </c>
      <c r="F19" s="20" t="s">
        <v>29</v>
      </c>
      <c r="G19" s="19">
        <f>SUM(H19:U19)</f>
        <v>13</v>
      </c>
      <c r="H19" s="19">
        <v>2</v>
      </c>
      <c r="I19" s="19"/>
      <c r="J19" s="19">
        <v>5</v>
      </c>
      <c r="K19" s="19">
        <v>1</v>
      </c>
      <c r="L19" s="96"/>
      <c r="M19" s="96"/>
      <c r="N19" s="96"/>
      <c r="O19" s="96"/>
      <c r="P19" s="96"/>
      <c r="Q19" s="96"/>
      <c r="R19" s="96">
        <v>1</v>
      </c>
      <c r="S19" s="96">
        <v>1</v>
      </c>
      <c r="T19" s="96">
        <v>1</v>
      </c>
      <c r="U19" s="96">
        <v>2</v>
      </c>
      <c r="V19" s="19"/>
      <c r="W19" s="19">
        <v>100</v>
      </c>
      <c r="X19" s="19"/>
      <c r="Y19" s="19"/>
      <c r="Z19" s="95"/>
      <c r="AA19" s="19">
        <v>0.5</v>
      </c>
    </row>
    <row r="20" spans="1:27" ht="74.25" x14ac:dyDescent="0.2">
      <c r="A20" s="52">
        <v>19</v>
      </c>
      <c r="B20" s="52" t="s">
        <v>44</v>
      </c>
      <c r="C20" s="52" t="s">
        <v>147</v>
      </c>
      <c r="D20" s="97">
        <v>1</v>
      </c>
      <c r="E20" s="20" t="s">
        <v>28</v>
      </c>
      <c r="F20" s="20" t="s">
        <v>29</v>
      </c>
      <c r="G20" s="19">
        <f>SUM(H20:U20)</f>
        <v>6</v>
      </c>
      <c r="H20" s="19"/>
      <c r="I20" s="19"/>
      <c r="J20" s="19">
        <v>3</v>
      </c>
      <c r="K20" s="19"/>
      <c r="L20" s="96"/>
      <c r="M20" s="96"/>
      <c r="N20" s="96"/>
      <c r="O20" s="96"/>
      <c r="P20" s="96"/>
      <c r="Q20" s="96"/>
      <c r="R20" s="96"/>
      <c r="S20" s="96"/>
      <c r="T20" s="96"/>
      <c r="U20" s="96">
        <v>3</v>
      </c>
      <c r="V20" s="19"/>
      <c r="W20" s="19"/>
      <c r="X20" s="19"/>
      <c r="Y20" s="19"/>
      <c r="Z20" s="95"/>
      <c r="AA20" s="19">
        <v>0.5</v>
      </c>
    </row>
    <row r="21" spans="1:27" ht="74.25" x14ac:dyDescent="0.2">
      <c r="A21" s="52">
        <v>20</v>
      </c>
      <c r="B21" s="52" t="s">
        <v>45</v>
      </c>
      <c r="C21" s="52" t="s">
        <v>147</v>
      </c>
      <c r="D21" s="97">
        <v>2</v>
      </c>
      <c r="E21" s="20" t="s">
        <v>28</v>
      </c>
      <c r="F21" s="20" t="s">
        <v>29</v>
      </c>
      <c r="G21" s="19">
        <f>SUM(H21:U21)</f>
        <v>9</v>
      </c>
      <c r="H21" s="19"/>
      <c r="I21" s="19"/>
      <c r="J21" s="19">
        <v>3</v>
      </c>
      <c r="K21" s="19"/>
      <c r="L21" s="96"/>
      <c r="M21" s="96"/>
      <c r="N21" s="96"/>
      <c r="O21" s="96"/>
      <c r="P21" s="96"/>
      <c r="Q21" s="96"/>
      <c r="R21" s="96">
        <v>1</v>
      </c>
      <c r="S21" s="96"/>
      <c r="T21" s="96">
        <v>1</v>
      </c>
      <c r="U21" s="96">
        <v>4</v>
      </c>
      <c r="V21" s="19"/>
      <c r="W21" s="19"/>
      <c r="X21" s="19"/>
      <c r="Y21" s="19"/>
      <c r="Z21" s="95"/>
      <c r="AA21" s="19">
        <v>0.5</v>
      </c>
    </row>
    <row r="22" spans="1:27" ht="14.25" x14ac:dyDescent="0.2">
      <c r="A22" s="52">
        <v>21</v>
      </c>
      <c r="B22" s="52" t="s">
        <v>86</v>
      </c>
      <c r="C22" s="52" t="s">
        <v>146</v>
      </c>
      <c r="D22" s="97">
        <v>1</v>
      </c>
      <c r="E22" s="20"/>
      <c r="F22" s="20"/>
      <c r="G22" s="19">
        <f>SUM(H22:U22)</f>
        <v>1</v>
      </c>
      <c r="H22" s="19"/>
      <c r="I22" s="19"/>
      <c r="J22" s="19"/>
      <c r="K22" s="19"/>
      <c r="L22" s="96"/>
      <c r="M22" s="96"/>
      <c r="N22" s="96"/>
      <c r="O22" s="96"/>
      <c r="P22" s="96"/>
      <c r="Q22" s="96"/>
      <c r="R22" s="96"/>
      <c r="S22" s="96"/>
      <c r="T22" s="96"/>
      <c r="U22" s="96">
        <v>1</v>
      </c>
      <c r="V22" s="19"/>
      <c r="W22" s="19"/>
      <c r="X22" s="19"/>
      <c r="Y22" s="19"/>
      <c r="Z22" s="95">
        <v>2442</v>
      </c>
      <c r="AA22" s="19"/>
    </row>
    <row r="23" spans="1:27" ht="14.25" x14ac:dyDescent="0.2">
      <c r="A23" s="52">
        <v>22</v>
      </c>
      <c r="B23" s="52" t="s">
        <v>88</v>
      </c>
      <c r="C23" s="52" t="s">
        <v>146</v>
      </c>
      <c r="D23" s="97">
        <v>1</v>
      </c>
      <c r="E23" s="20"/>
      <c r="F23" s="20"/>
      <c r="G23" s="19">
        <f>SUM(H23:U23)</f>
        <v>1</v>
      </c>
      <c r="H23" s="19"/>
      <c r="I23" s="19"/>
      <c r="J23" s="19"/>
      <c r="K23" s="19"/>
      <c r="L23" s="96"/>
      <c r="M23" s="96"/>
      <c r="N23" s="96"/>
      <c r="O23" s="96"/>
      <c r="P23" s="96"/>
      <c r="Q23" s="96"/>
      <c r="R23" s="96"/>
      <c r="S23" s="96"/>
      <c r="T23" s="96"/>
      <c r="U23" s="96">
        <v>1</v>
      </c>
      <c r="V23" s="19"/>
      <c r="W23" s="19"/>
      <c r="X23" s="19"/>
      <c r="Y23" s="19"/>
      <c r="Z23" s="99">
        <v>2015</v>
      </c>
      <c r="AA23" s="19"/>
    </row>
    <row r="24" spans="1:27" ht="74.25" x14ac:dyDescent="0.2">
      <c r="A24" s="52">
        <v>23</v>
      </c>
      <c r="B24" s="52" t="s">
        <v>46</v>
      </c>
      <c r="C24" s="52" t="s">
        <v>147</v>
      </c>
      <c r="D24" s="97">
        <v>1</v>
      </c>
      <c r="E24" s="20" t="s">
        <v>28</v>
      </c>
      <c r="F24" s="20" t="s">
        <v>29</v>
      </c>
      <c r="G24" s="19">
        <f>SUM(H24:U24)</f>
        <v>10</v>
      </c>
      <c r="H24" s="19"/>
      <c r="I24" s="19"/>
      <c r="J24" s="19">
        <v>3</v>
      </c>
      <c r="K24" s="19">
        <v>1</v>
      </c>
      <c r="L24" s="96"/>
      <c r="M24" s="96"/>
      <c r="N24" s="96"/>
      <c r="O24" s="96"/>
      <c r="P24" s="96"/>
      <c r="Q24" s="96"/>
      <c r="R24" s="96"/>
      <c r="S24" s="96"/>
      <c r="T24" s="96"/>
      <c r="U24" s="96">
        <v>6</v>
      </c>
      <c r="V24" s="19"/>
      <c r="W24" s="19">
        <v>600</v>
      </c>
      <c r="X24" s="19"/>
      <c r="Y24" s="19"/>
      <c r="Z24" s="95">
        <v>847</v>
      </c>
      <c r="AA24" s="19">
        <v>0.5</v>
      </c>
    </row>
    <row r="25" spans="1:27" ht="14.25" x14ac:dyDescent="0.2">
      <c r="A25" s="52">
        <v>24</v>
      </c>
      <c r="B25" s="52" t="s">
        <v>89</v>
      </c>
      <c r="C25" s="52" t="s">
        <v>146</v>
      </c>
      <c r="D25" s="97">
        <v>1</v>
      </c>
      <c r="E25" s="20"/>
      <c r="F25" s="20"/>
      <c r="G25" s="19">
        <f>SUM(H25:U25)</f>
        <v>1</v>
      </c>
      <c r="H25" s="19"/>
      <c r="I25" s="19"/>
      <c r="J25" s="19"/>
      <c r="K25" s="19"/>
      <c r="L25" s="96"/>
      <c r="M25" s="96"/>
      <c r="N25" s="96"/>
      <c r="O25" s="96"/>
      <c r="P25" s="96"/>
      <c r="Q25" s="96"/>
      <c r="R25" s="96"/>
      <c r="S25" s="96"/>
      <c r="T25" s="96"/>
      <c r="U25" s="96">
        <v>1</v>
      </c>
      <c r="V25" s="19"/>
      <c r="W25" s="19"/>
      <c r="X25" s="19"/>
      <c r="Y25" s="19"/>
      <c r="Z25" s="99">
        <v>1078</v>
      </c>
      <c r="AA25" s="19"/>
    </row>
    <row r="26" spans="1:27" ht="74.25" x14ac:dyDescent="0.2">
      <c r="A26" s="52">
        <v>25</v>
      </c>
      <c r="B26" s="52" t="s">
        <v>47</v>
      </c>
      <c r="C26" s="52" t="s">
        <v>146</v>
      </c>
      <c r="D26" s="97">
        <v>1</v>
      </c>
      <c r="E26" s="20" t="s">
        <v>28</v>
      </c>
      <c r="F26" s="20" t="s">
        <v>29</v>
      </c>
      <c r="G26" s="19">
        <f>SUM(H26:U26)</f>
        <v>6</v>
      </c>
      <c r="H26" s="19">
        <v>3</v>
      </c>
      <c r="I26" s="19"/>
      <c r="J26" s="19">
        <v>3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95"/>
      <c r="AA26" s="19">
        <v>0.5</v>
      </c>
    </row>
    <row r="27" spans="1:27" ht="74.25" x14ac:dyDescent="0.2">
      <c r="A27" s="52">
        <v>26</v>
      </c>
      <c r="B27" s="52" t="s">
        <v>48</v>
      </c>
      <c r="C27" s="52" t="s">
        <v>146</v>
      </c>
      <c r="D27" s="97">
        <v>1</v>
      </c>
      <c r="E27" s="20" t="s">
        <v>28</v>
      </c>
      <c r="F27" s="20" t="s">
        <v>29</v>
      </c>
      <c r="G27" s="19">
        <f>SUM(H27:U27)</f>
        <v>4</v>
      </c>
      <c r="H27" s="19">
        <v>1</v>
      </c>
      <c r="I27" s="19"/>
      <c r="J27" s="19">
        <v>1</v>
      </c>
      <c r="K27" s="19"/>
      <c r="L27" s="96"/>
      <c r="M27" s="96">
        <v>1</v>
      </c>
      <c r="N27" s="96"/>
      <c r="O27" s="96"/>
      <c r="P27" s="96"/>
      <c r="Q27" s="96">
        <v>1</v>
      </c>
      <c r="R27" s="96"/>
      <c r="S27" s="96"/>
      <c r="T27" s="96"/>
      <c r="U27" s="96"/>
      <c r="V27" s="19"/>
      <c r="W27" s="19"/>
      <c r="X27" s="19"/>
      <c r="Y27" s="19">
        <v>60</v>
      </c>
      <c r="Z27" s="95"/>
      <c r="AA27" s="19">
        <v>0.5</v>
      </c>
    </row>
    <row r="28" spans="1:27" ht="74.25" x14ac:dyDescent="0.2">
      <c r="A28" s="52">
        <v>27</v>
      </c>
      <c r="B28" s="52" t="s">
        <v>49</v>
      </c>
      <c r="C28" s="52" t="s">
        <v>146</v>
      </c>
      <c r="D28" s="97">
        <v>1</v>
      </c>
      <c r="E28" s="20" t="s">
        <v>28</v>
      </c>
      <c r="F28" s="20" t="s">
        <v>29</v>
      </c>
      <c r="G28" s="19">
        <f>SUM(H28:U28)</f>
        <v>4</v>
      </c>
      <c r="H28" s="19"/>
      <c r="I28" s="19"/>
      <c r="J28" s="19">
        <v>1</v>
      </c>
      <c r="K28" s="19"/>
      <c r="L28" s="96"/>
      <c r="M28" s="96"/>
      <c r="N28" s="96"/>
      <c r="O28" s="96"/>
      <c r="P28" s="96"/>
      <c r="Q28" s="96"/>
      <c r="R28" s="96"/>
      <c r="S28" s="96"/>
      <c r="T28" s="96">
        <v>3</v>
      </c>
      <c r="U28" s="96"/>
      <c r="V28" s="19"/>
      <c r="W28" s="19"/>
      <c r="X28" s="19"/>
      <c r="Y28" s="19"/>
      <c r="Z28" s="95"/>
      <c r="AA28" s="19">
        <v>0.5</v>
      </c>
    </row>
    <row r="29" spans="1:27" ht="74.25" x14ac:dyDescent="0.2">
      <c r="A29" s="52">
        <v>28</v>
      </c>
      <c r="B29" s="52" t="s">
        <v>50</v>
      </c>
      <c r="C29" s="52" t="s">
        <v>146</v>
      </c>
      <c r="D29" s="97">
        <v>1</v>
      </c>
      <c r="E29" s="20" t="s">
        <v>28</v>
      </c>
      <c r="F29" s="20" t="s">
        <v>29</v>
      </c>
      <c r="G29" s="19">
        <f>SUM(H29:U29)</f>
        <v>6</v>
      </c>
      <c r="H29" s="19">
        <v>2</v>
      </c>
      <c r="I29" s="19"/>
      <c r="J29" s="19">
        <v>3</v>
      </c>
      <c r="K29" s="19">
        <v>1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>
        <v>5000</v>
      </c>
      <c r="X29" s="19"/>
      <c r="Y29" s="19"/>
      <c r="Z29" s="95"/>
      <c r="AA29" s="19">
        <v>0.5</v>
      </c>
    </row>
    <row r="30" spans="1:27" ht="74.25" x14ac:dyDescent="0.2">
      <c r="A30" s="52">
        <v>29</v>
      </c>
      <c r="B30" s="52" t="s">
        <v>51</v>
      </c>
      <c r="C30" s="52" t="s">
        <v>146</v>
      </c>
      <c r="D30" s="97">
        <v>1</v>
      </c>
      <c r="E30" s="20" t="s">
        <v>28</v>
      </c>
      <c r="F30" s="20" t="s">
        <v>29</v>
      </c>
      <c r="G30" s="19">
        <f>SUM(H30:U30)</f>
        <v>1</v>
      </c>
      <c r="H30" s="19"/>
      <c r="I30" s="19"/>
      <c r="J30" s="19"/>
      <c r="K30" s="19"/>
      <c r="L30" s="96"/>
      <c r="M30" s="96"/>
      <c r="N30" s="96"/>
      <c r="O30" s="96"/>
      <c r="P30" s="96"/>
      <c r="Q30" s="96"/>
      <c r="R30" s="96"/>
      <c r="S30" s="96"/>
      <c r="T30" s="96">
        <v>1</v>
      </c>
      <c r="U30" s="96"/>
      <c r="V30" s="19"/>
      <c r="W30" s="19"/>
      <c r="X30" s="19"/>
      <c r="Y30" s="19"/>
      <c r="Z30" s="95"/>
      <c r="AA30" s="19"/>
    </row>
    <row r="31" spans="1:27" ht="14.25" x14ac:dyDescent="0.2">
      <c r="A31" s="52">
        <v>30</v>
      </c>
      <c r="B31" s="98" t="s">
        <v>151</v>
      </c>
      <c r="C31" s="52" t="s">
        <v>146</v>
      </c>
      <c r="D31" s="97">
        <v>1</v>
      </c>
      <c r="E31" s="20"/>
      <c r="F31" s="20"/>
      <c r="G31" s="19">
        <f>SUM(H31:U31)</f>
        <v>1</v>
      </c>
      <c r="H31" s="19"/>
      <c r="I31" s="19"/>
      <c r="J31" s="19"/>
      <c r="K31" s="19"/>
      <c r="L31" s="96"/>
      <c r="M31" s="96"/>
      <c r="N31" s="96"/>
      <c r="O31" s="96"/>
      <c r="P31" s="96"/>
      <c r="Q31" s="96"/>
      <c r="R31" s="96"/>
      <c r="S31" s="96"/>
      <c r="T31" s="96"/>
      <c r="U31" s="96">
        <v>1</v>
      </c>
      <c r="V31" s="19"/>
      <c r="W31" s="19"/>
      <c r="X31" s="19"/>
      <c r="Y31" s="19"/>
      <c r="Z31" s="99">
        <v>839</v>
      </c>
      <c r="AA31" s="19"/>
    </row>
    <row r="32" spans="1:27" ht="74.25" x14ac:dyDescent="0.2">
      <c r="A32" s="52">
        <v>31</v>
      </c>
      <c r="B32" s="52" t="s">
        <v>52</v>
      </c>
      <c r="C32" s="52" t="s">
        <v>146</v>
      </c>
      <c r="D32" s="97">
        <v>1</v>
      </c>
      <c r="E32" s="20" t="s">
        <v>28</v>
      </c>
      <c r="F32" s="20" t="s">
        <v>29</v>
      </c>
      <c r="G32" s="19">
        <f>SUM(H32:U32)</f>
        <v>3</v>
      </c>
      <c r="H32" s="19">
        <v>1</v>
      </c>
      <c r="I32" s="19"/>
      <c r="J32" s="19">
        <v>1</v>
      </c>
      <c r="K32" s="19"/>
      <c r="L32" s="96"/>
      <c r="M32" s="96"/>
      <c r="N32" s="96"/>
      <c r="O32" s="96"/>
      <c r="P32" s="96"/>
      <c r="Q32" s="96"/>
      <c r="R32" s="96"/>
      <c r="S32" s="96"/>
      <c r="T32" s="96"/>
      <c r="U32" s="96">
        <v>1</v>
      </c>
      <c r="V32" s="19"/>
      <c r="W32" s="19"/>
      <c r="X32" s="19"/>
      <c r="Y32" s="19"/>
      <c r="Z32" s="95">
        <v>1035</v>
      </c>
      <c r="AA32" s="19">
        <v>0.5</v>
      </c>
    </row>
    <row r="33" spans="1:27" ht="74.25" x14ac:dyDescent="0.2">
      <c r="A33" s="52">
        <v>32</v>
      </c>
      <c r="B33" s="52" t="s">
        <v>53</v>
      </c>
      <c r="C33" s="52" t="s">
        <v>147</v>
      </c>
      <c r="D33" s="97">
        <v>1</v>
      </c>
      <c r="E33" s="20" t="s">
        <v>28</v>
      </c>
      <c r="F33" s="20" t="s">
        <v>29</v>
      </c>
      <c r="G33" s="19">
        <f>SUM(H33:U33)</f>
        <v>6</v>
      </c>
      <c r="H33" s="19"/>
      <c r="I33" s="19"/>
      <c r="J33" s="19">
        <v>2</v>
      </c>
      <c r="K33" s="19"/>
      <c r="L33" s="96"/>
      <c r="M33" s="96"/>
      <c r="N33" s="96"/>
      <c r="O33" s="96"/>
      <c r="P33" s="96"/>
      <c r="Q33" s="96"/>
      <c r="R33" s="96"/>
      <c r="S33" s="96"/>
      <c r="T33" s="96"/>
      <c r="U33" s="96">
        <v>4</v>
      </c>
      <c r="V33" s="19"/>
      <c r="W33" s="19"/>
      <c r="X33" s="19"/>
      <c r="Y33" s="19"/>
      <c r="Z33" s="95"/>
      <c r="AA33" s="19">
        <v>0.5</v>
      </c>
    </row>
    <row r="34" spans="1:27" ht="74.25" x14ac:dyDescent="0.2">
      <c r="A34" s="52">
        <v>33</v>
      </c>
      <c r="B34" s="52" t="s">
        <v>54</v>
      </c>
      <c r="C34" s="52" t="s">
        <v>147</v>
      </c>
      <c r="D34" s="97">
        <v>1</v>
      </c>
      <c r="E34" s="20" t="s">
        <v>28</v>
      </c>
      <c r="F34" s="20" t="s">
        <v>29</v>
      </c>
      <c r="G34" s="19">
        <f>SUM(H34:U34)</f>
        <v>3</v>
      </c>
      <c r="H34" s="19"/>
      <c r="I34" s="19"/>
      <c r="J34" s="19">
        <v>3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95"/>
      <c r="AA34" s="19">
        <v>0.5</v>
      </c>
    </row>
    <row r="35" spans="1:27" ht="74.25" x14ac:dyDescent="0.2">
      <c r="A35" s="52">
        <v>34</v>
      </c>
      <c r="B35" s="52" t="s">
        <v>131</v>
      </c>
      <c r="C35" s="52" t="s">
        <v>146</v>
      </c>
      <c r="D35" s="97">
        <v>1</v>
      </c>
      <c r="E35" s="20" t="s">
        <v>28</v>
      </c>
      <c r="F35" s="20" t="s">
        <v>29</v>
      </c>
      <c r="G35" s="19">
        <f>SUM(H35:U35)</f>
        <v>4</v>
      </c>
      <c r="H35" s="19"/>
      <c r="I35" s="19"/>
      <c r="J35" s="19">
        <v>1</v>
      </c>
      <c r="K35" s="19"/>
      <c r="L35" s="96"/>
      <c r="M35" s="96">
        <v>3</v>
      </c>
      <c r="N35" s="96"/>
      <c r="O35" s="96"/>
      <c r="P35" s="96"/>
      <c r="Q35" s="96"/>
      <c r="R35" s="96"/>
      <c r="S35" s="96"/>
      <c r="T35" s="96"/>
      <c r="U35" s="96"/>
      <c r="V35" s="19"/>
      <c r="W35" s="19"/>
      <c r="X35" s="19"/>
      <c r="Y35" s="19">
        <v>170</v>
      </c>
      <c r="Z35" s="95"/>
      <c r="AA35" s="19">
        <v>0.5</v>
      </c>
    </row>
    <row r="36" spans="1:27" ht="74.25" x14ac:dyDescent="0.2">
      <c r="A36" s="52">
        <v>35</v>
      </c>
      <c r="B36" s="52" t="s">
        <v>55</v>
      </c>
      <c r="C36" s="52" t="s">
        <v>147</v>
      </c>
      <c r="D36" s="97">
        <v>1</v>
      </c>
      <c r="E36" s="20" t="s">
        <v>28</v>
      </c>
      <c r="F36" s="20" t="s">
        <v>29</v>
      </c>
      <c r="G36" s="19">
        <f>SUM(H36:U36)</f>
        <v>8</v>
      </c>
      <c r="H36" s="19"/>
      <c r="I36" s="19"/>
      <c r="J36" s="19">
        <v>7</v>
      </c>
      <c r="K36" s="19"/>
      <c r="L36" s="96"/>
      <c r="M36" s="96"/>
      <c r="N36" s="96"/>
      <c r="O36" s="96"/>
      <c r="P36" s="96"/>
      <c r="Q36" s="96"/>
      <c r="R36" s="96"/>
      <c r="S36" s="96"/>
      <c r="T36" s="96"/>
      <c r="U36" s="96">
        <v>1</v>
      </c>
      <c r="V36" s="19"/>
      <c r="W36" s="19"/>
      <c r="X36" s="19"/>
      <c r="Y36" s="19"/>
      <c r="Z36" s="95"/>
      <c r="AA36" s="19">
        <v>0.5</v>
      </c>
    </row>
    <row r="37" spans="1:27" ht="74.25" x14ac:dyDescent="0.2">
      <c r="A37" s="52">
        <v>36</v>
      </c>
      <c r="B37" s="52" t="s">
        <v>56</v>
      </c>
      <c r="C37" s="52" t="s">
        <v>147</v>
      </c>
      <c r="D37" s="97">
        <v>1</v>
      </c>
      <c r="E37" s="20" t="s">
        <v>28</v>
      </c>
      <c r="F37" s="20" t="s">
        <v>29</v>
      </c>
      <c r="G37" s="19">
        <f>SUM(H37:U37)</f>
        <v>8</v>
      </c>
      <c r="H37" s="19"/>
      <c r="I37" s="19"/>
      <c r="J37" s="19">
        <v>3</v>
      </c>
      <c r="K37" s="19"/>
      <c r="L37" s="96"/>
      <c r="M37" s="96"/>
      <c r="N37" s="96"/>
      <c r="O37" s="96"/>
      <c r="P37" s="96"/>
      <c r="Q37" s="96"/>
      <c r="R37" s="96"/>
      <c r="S37" s="96">
        <v>1</v>
      </c>
      <c r="T37" s="96">
        <v>3</v>
      </c>
      <c r="U37" s="96">
        <v>1</v>
      </c>
      <c r="V37" s="19"/>
      <c r="W37" s="19"/>
      <c r="X37" s="19"/>
      <c r="Y37" s="19"/>
      <c r="Z37" s="95">
        <v>4840</v>
      </c>
      <c r="AA37" s="19">
        <v>0.5</v>
      </c>
    </row>
    <row r="38" spans="1:27" ht="74.25" x14ac:dyDescent="0.2">
      <c r="A38" s="52">
        <v>37</v>
      </c>
      <c r="B38" s="52" t="s">
        <v>57</v>
      </c>
      <c r="C38" s="52" t="s">
        <v>147</v>
      </c>
      <c r="D38" s="97">
        <v>1</v>
      </c>
      <c r="E38" s="20" t="s">
        <v>28</v>
      </c>
      <c r="F38" s="20" t="s">
        <v>29</v>
      </c>
      <c r="G38" s="19">
        <f>SUM(H38:U38)</f>
        <v>3</v>
      </c>
      <c r="H38" s="19"/>
      <c r="I38" s="19"/>
      <c r="J38" s="19">
        <v>2</v>
      </c>
      <c r="K38" s="19"/>
      <c r="L38" s="96"/>
      <c r="M38" s="96"/>
      <c r="N38" s="96"/>
      <c r="O38" s="96"/>
      <c r="P38" s="96"/>
      <c r="Q38" s="96"/>
      <c r="R38" s="96"/>
      <c r="S38" s="96"/>
      <c r="T38" s="96"/>
      <c r="U38" s="96">
        <v>1</v>
      </c>
      <c r="V38" s="19"/>
      <c r="W38" s="19"/>
      <c r="X38" s="19"/>
      <c r="Y38" s="19"/>
      <c r="Z38" s="95">
        <v>4692</v>
      </c>
      <c r="AA38" s="19">
        <v>0.5</v>
      </c>
    </row>
    <row r="39" spans="1:27" ht="74.25" x14ac:dyDescent="0.2">
      <c r="A39" s="52">
        <v>38</v>
      </c>
      <c r="B39" s="52" t="s">
        <v>58</v>
      </c>
      <c r="C39" s="52" t="s">
        <v>147</v>
      </c>
      <c r="D39" s="97">
        <v>2</v>
      </c>
      <c r="E39" s="20" t="s">
        <v>28</v>
      </c>
      <c r="F39" s="20" t="s">
        <v>29</v>
      </c>
      <c r="G39" s="19">
        <f>SUM(H39:U39)</f>
        <v>9</v>
      </c>
      <c r="H39" s="19"/>
      <c r="I39" s="19"/>
      <c r="J39" s="19">
        <v>4</v>
      </c>
      <c r="K39" s="19"/>
      <c r="L39" s="96"/>
      <c r="M39" s="96"/>
      <c r="N39" s="96"/>
      <c r="O39" s="96"/>
      <c r="P39" s="96"/>
      <c r="Q39" s="96"/>
      <c r="R39" s="96"/>
      <c r="S39" s="96"/>
      <c r="T39" s="96">
        <v>1</v>
      </c>
      <c r="U39" s="96">
        <v>4</v>
      </c>
      <c r="V39" s="19"/>
      <c r="W39" s="19"/>
      <c r="X39" s="19"/>
      <c r="Y39" s="19"/>
      <c r="Z39" s="95">
        <v>1683</v>
      </c>
      <c r="AA39" s="19">
        <v>0.5</v>
      </c>
    </row>
    <row r="40" spans="1:27" ht="74.25" x14ac:dyDescent="0.2">
      <c r="A40" s="52">
        <v>39</v>
      </c>
      <c r="B40" s="52" t="s">
        <v>59</v>
      </c>
      <c r="C40" s="52" t="s">
        <v>147</v>
      </c>
      <c r="D40" s="97">
        <v>1</v>
      </c>
      <c r="E40" s="20" t="s">
        <v>28</v>
      </c>
      <c r="F40" s="20" t="s">
        <v>29</v>
      </c>
      <c r="G40" s="19">
        <f>SUM(H40:U40)</f>
        <v>8</v>
      </c>
      <c r="H40" s="19"/>
      <c r="I40" s="19"/>
      <c r="J40" s="19">
        <v>4</v>
      </c>
      <c r="K40" s="19"/>
      <c r="L40" s="96"/>
      <c r="M40" s="96"/>
      <c r="N40" s="96"/>
      <c r="O40" s="96"/>
      <c r="P40" s="96"/>
      <c r="Q40" s="96"/>
      <c r="R40" s="96"/>
      <c r="S40" s="96">
        <v>1</v>
      </c>
      <c r="T40" s="96"/>
      <c r="U40" s="96">
        <v>3</v>
      </c>
      <c r="V40" s="19"/>
      <c r="W40" s="19"/>
      <c r="X40" s="19"/>
      <c r="Y40" s="19"/>
      <c r="Z40" s="95"/>
      <c r="AA40" s="19">
        <v>0.5</v>
      </c>
    </row>
    <row r="41" spans="1:27" ht="74.25" x14ac:dyDescent="0.2">
      <c r="A41" s="52">
        <v>40</v>
      </c>
      <c r="B41" s="52" t="s">
        <v>130</v>
      </c>
      <c r="C41" s="52" t="s">
        <v>146</v>
      </c>
      <c r="D41" s="97">
        <v>1</v>
      </c>
      <c r="E41" s="20" t="s">
        <v>28</v>
      </c>
      <c r="F41" s="20" t="s">
        <v>29</v>
      </c>
      <c r="G41" s="19">
        <f>SUM(H41:U41)</f>
        <v>2</v>
      </c>
      <c r="H41" s="19"/>
      <c r="I41" s="19"/>
      <c r="J41" s="19">
        <v>2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95"/>
      <c r="AA41" s="19">
        <v>0.5</v>
      </c>
    </row>
    <row r="42" spans="1:27" ht="74.25" x14ac:dyDescent="0.2">
      <c r="A42" s="52">
        <v>41</v>
      </c>
      <c r="B42" s="52" t="s">
        <v>150</v>
      </c>
      <c r="C42" s="52" t="s">
        <v>146</v>
      </c>
      <c r="D42" s="97">
        <v>1</v>
      </c>
      <c r="E42" s="20" t="s">
        <v>28</v>
      </c>
      <c r="F42" s="20" t="s">
        <v>29</v>
      </c>
      <c r="G42" s="19">
        <f>SUM(H42:U42)</f>
        <v>6</v>
      </c>
      <c r="H42" s="19">
        <v>2</v>
      </c>
      <c r="I42" s="19"/>
      <c r="J42" s="19">
        <v>2</v>
      </c>
      <c r="K42" s="19"/>
      <c r="L42" s="96"/>
      <c r="M42" s="96"/>
      <c r="N42" s="96"/>
      <c r="O42" s="96"/>
      <c r="P42" s="96"/>
      <c r="Q42" s="96">
        <v>1</v>
      </c>
      <c r="R42" s="96"/>
      <c r="S42" s="96"/>
      <c r="T42" s="96"/>
      <c r="U42" s="96">
        <v>1</v>
      </c>
      <c r="V42" s="19"/>
      <c r="W42" s="19"/>
      <c r="X42" s="19"/>
      <c r="Y42" s="19"/>
      <c r="Z42" s="95">
        <v>1171</v>
      </c>
      <c r="AA42" s="19">
        <v>0.5</v>
      </c>
    </row>
    <row r="43" spans="1:27" ht="74.25" x14ac:dyDescent="0.2">
      <c r="A43" s="52">
        <v>42</v>
      </c>
      <c r="B43" s="52" t="s">
        <v>128</v>
      </c>
      <c r="C43" s="52" t="s">
        <v>146</v>
      </c>
      <c r="D43" s="97">
        <v>1</v>
      </c>
      <c r="E43" s="20" t="s">
        <v>28</v>
      </c>
      <c r="F43" s="20" t="s">
        <v>29</v>
      </c>
      <c r="G43" s="19">
        <f>SUM(H43:U43)</f>
        <v>2</v>
      </c>
      <c r="H43" s="19"/>
      <c r="I43" s="19"/>
      <c r="J43" s="19">
        <v>2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95"/>
      <c r="AA43" s="19">
        <v>0.5</v>
      </c>
    </row>
    <row r="44" spans="1:27" ht="14.25" x14ac:dyDescent="0.2">
      <c r="A44" s="52">
        <v>43</v>
      </c>
      <c r="B44" s="52" t="s">
        <v>90</v>
      </c>
      <c r="C44" s="52" t="s">
        <v>146</v>
      </c>
      <c r="D44" s="97">
        <v>2</v>
      </c>
      <c r="E44" s="20"/>
      <c r="F44" s="20"/>
      <c r="G44" s="19">
        <f>SUM(H44:U44)</f>
        <v>1</v>
      </c>
      <c r="H44" s="19"/>
      <c r="I44" s="19"/>
      <c r="J44" s="19"/>
      <c r="K44" s="19"/>
      <c r="L44" s="96"/>
      <c r="M44" s="96"/>
      <c r="N44" s="96"/>
      <c r="O44" s="96"/>
      <c r="P44" s="96"/>
      <c r="Q44" s="96"/>
      <c r="R44" s="96"/>
      <c r="S44" s="96"/>
      <c r="T44" s="96"/>
      <c r="U44" s="96">
        <v>1</v>
      </c>
      <c r="V44" s="19"/>
      <c r="W44" s="19"/>
      <c r="X44" s="19"/>
      <c r="Y44" s="19"/>
      <c r="Z44" s="99">
        <v>1139.8</v>
      </c>
      <c r="AA44" s="19"/>
    </row>
    <row r="45" spans="1:27" ht="74.25" x14ac:dyDescent="0.2">
      <c r="A45" s="52">
        <v>44</v>
      </c>
      <c r="B45" s="52" t="s">
        <v>60</v>
      </c>
      <c r="C45" s="52" t="s">
        <v>146</v>
      </c>
      <c r="D45" s="97">
        <v>1</v>
      </c>
      <c r="E45" s="20" t="s">
        <v>28</v>
      </c>
      <c r="F45" s="20" t="s">
        <v>29</v>
      </c>
      <c r="G45" s="19">
        <f>SUM(H45:U45)</f>
        <v>5</v>
      </c>
      <c r="H45" s="19">
        <v>2</v>
      </c>
      <c r="I45" s="19"/>
      <c r="J45" s="19">
        <v>2</v>
      </c>
      <c r="K45" s="19">
        <v>1</v>
      </c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>
        <v>100</v>
      </c>
      <c r="X45" s="19"/>
      <c r="Y45" s="19"/>
      <c r="Z45" s="95"/>
      <c r="AA45" s="19">
        <v>0.5</v>
      </c>
    </row>
    <row r="46" spans="1:27" ht="74.25" x14ac:dyDescent="0.2">
      <c r="A46" s="52">
        <v>45</v>
      </c>
      <c r="B46" s="52" t="s">
        <v>61</v>
      </c>
      <c r="C46" s="52" t="s">
        <v>147</v>
      </c>
      <c r="D46" s="97">
        <v>3</v>
      </c>
      <c r="E46" s="20" t="s">
        <v>28</v>
      </c>
      <c r="F46" s="20" t="s">
        <v>29</v>
      </c>
      <c r="G46" s="19">
        <f>SUM(H46:U46)</f>
        <v>4</v>
      </c>
      <c r="H46" s="19"/>
      <c r="I46" s="19"/>
      <c r="J46" s="19">
        <v>3</v>
      </c>
      <c r="K46" s="19"/>
      <c r="L46" s="96"/>
      <c r="M46" s="96"/>
      <c r="N46" s="96"/>
      <c r="O46" s="96"/>
      <c r="P46" s="96"/>
      <c r="Q46" s="96"/>
      <c r="R46" s="96"/>
      <c r="S46" s="96"/>
      <c r="T46" s="96"/>
      <c r="U46" s="96">
        <v>1</v>
      </c>
      <c r="V46" s="19"/>
      <c r="W46" s="19"/>
      <c r="X46" s="19"/>
      <c r="Y46" s="19"/>
      <c r="Z46" s="95"/>
      <c r="AA46" s="19">
        <v>0.5</v>
      </c>
    </row>
    <row r="47" spans="1:27" ht="74.25" x14ac:dyDescent="0.2">
      <c r="A47" s="52">
        <v>46</v>
      </c>
      <c r="B47" s="52" t="s">
        <v>127</v>
      </c>
      <c r="C47" s="52" t="s">
        <v>146</v>
      </c>
      <c r="D47" s="97">
        <v>1</v>
      </c>
      <c r="E47" s="20" t="s">
        <v>28</v>
      </c>
      <c r="F47" s="20" t="s">
        <v>29</v>
      </c>
      <c r="G47" s="19">
        <f>SUM(H47:U47)</f>
        <v>7</v>
      </c>
      <c r="H47" s="19">
        <v>3</v>
      </c>
      <c r="I47" s="19"/>
      <c r="J47" s="19">
        <v>3</v>
      </c>
      <c r="K47" s="19"/>
      <c r="L47" s="96"/>
      <c r="M47" s="96"/>
      <c r="N47" s="96"/>
      <c r="O47" s="96"/>
      <c r="P47" s="96">
        <v>1</v>
      </c>
      <c r="Q47" s="96"/>
      <c r="R47" s="96"/>
      <c r="S47" s="96"/>
      <c r="T47" s="96"/>
      <c r="U47" s="96"/>
      <c r="V47" s="19"/>
      <c r="W47" s="19"/>
      <c r="X47" s="19">
        <v>100</v>
      </c>
      <c r="Y47" s="19"/>
      <c r="Z47" s="95"/>
      <c r="AA47" s="19">
        <v>0.5</v>
      </c>
    </row>
    <row r="48" spans="1:27" ht="74.25" x14ac:dyDescent="0.2">
      <c r="A48" s="52">
        <v>47</v>
      </c>
      <c r="B48" s="52" t="s">
        <v>110</v>
      </c>
      <c r="C48" s="52" t="s">
        <v>146</v>
      </c>
      <c r="D48" s="97">
        <v>1</v>
      </c>
      <c r="E48" s="20" t="s">
        <v>28</v>
      </c>
      <c r="F48" s="20" t="s">
        <v>29</v>
      </c>
      <c r="G48" s="19">
        <f>SUM(H48:U48)</f>
        <v>5</v>
      </c>
      <c r="H48" s="19">
        <v>2</v>
      </c>
      <c r="I48" s="19"/>
      <c r="J48" s="19">
        <v>2</v>
      </c>
      <c r="K48" s="19">
        <v>1</v>
      </c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>
        <v>400</v>
      </c>
      <c r="X48" s="19"/>
      <c r="Y48" s="19"/>
      <c r="Z48" s="95"/>
      <c r="AA48" s="19">
        <v>0.5</v>
      </c>
    </row>
    <row r="49" spans="1:27" ht="74.25" x14ac:dyDescent="0.2">
      <c r="A49" s="52">
        <v>48</v>
      </c>
      <c r="B49" s="100" t="s">
        <v>63</v>
      </c>
      <c r="C49" s="52" t="s">
        <v>146</v>
      </c>
      <c r="D49" s="97">
        <v>4</v>
      </c>
      <c r="E49" s="20" t="s">
        <v>28</v>
      </c>
      <c r="F49" s="20" t="s">
        <v>29</v>
      </c>
      <c r="G49" s="19">
        <v>25</v>
      </c>
      <c r="H49" s="19"/>
      <c r="I49" s="19"/>
      <c r="J49" s="19">
        <v>10</v>
      </c>
      <c r="K49" s="19"/>
      <c r="L49" s="96"/>
      <c r="M49" s="96"/>
      <c r="N49" s="96"/>
      <c r="O49" s="96"/>
      <c r="P49" s="96"/>
      <c r="Q49" s="96">
        <v>3</v>
      </c>
      <c r="R49" s="96"/>
      <c r="S49" s="96">
        <v>1</v>
      </c>
      <c r="T49" s="96">
        <v>13</v>
      </c>
      <c r="U49" s="96"/>
      <c r="V49" s="19"/>
      <c r="W49" s="19"/>
      <c r="X49" s="19"/>
      <c r="Y49" s="19"/>
      <c r="Z49" s="95"/>
      <c r="AA49" s="19">
        <v>3.5</v>
      </c>
    </row>
    <row r="50" spans="1:27" ht="74.25" x14ac:dyDescent="0.2">
      <c r="A50" s="52">
        <v>49</v>
      </c>
      <c r="B50" s="52" t="s">
        <v>126</v>
      </c>
      <c r="C50" s="52" t="s">
        <v>146</v>
      </c>
      <c r="D50" s="97">
        <v>1</v>
      </c>
      <c r="E50" s="20" t="s">
        <v>28</v>
      </c>
      <c r="F50" s="20" t="s">
        <v>29</v>
      </c>
      <c r="G50" s="19">
        <f>SUM(H50:U50)</f>
        <v>3</v>
      </c>
      <c r="H50" s="19"/>
      <c r="I50" s="19"/>
      <c r="J50" s="19">
        <v>2</v>
      </c>
      <c r="K50" s="19"/>
      <c r="L50" s="96"/>
      <c r="M50" s="96"/>
      <c r="N50" s="96"/>
      <c r="O50" s="96"/>
      <c r="P50" s="96"/>
      <c r="Q50" s="96"/>
      <c r="R50" s="96"/>
      <c r="S50" s="96"/>
      <c r="T50" s="96"/>
      <c r="U50" s="96">
        <v>1</v>
      </c>
      <c r="V50" s="19"/>
      <c r="W50" s="19"/>
      <c r="X50" s="19"/>
      <c r="Y50" s="19"/>
      <c r="Z50" s="95">
        <v>461</v>
      </c>
      <c r="AA50" s="19">
        <v>0.5</v>
      </c>
    </row>
    <row r="51" spans="1:27" ht="74.25" x14ac:dyDescent="0.2">
      <c r="A51" s="52">
        <v>50</v>
      </c>
      <c r="B51" s="52" t="s">
        <v>64</v>
      </c>
      <c r="C51" s="52" t="s">
        <v>146</v>
      </c>
      <c r="D51" s="97">
        <v>8</v>
      </c>
      <c r="E51" s="20" t="s">
        <v>28</v>
      </c>
      <c r="F51" s="20" t="s">
        <v>29</v>
      </c>
      <c r="G51" s="19">
        <v>25</v>
      </c>
      <c r="H51" s="19"/>
      <c r="I51" s="19"/>
      <c r="J51" s="19">
        <v>5</v>
      </c>
      <c r="K51" s="19"/>
      <c r="L51" s="96"/>
      <c r="M51" s="96">
        <v>5</v>
      </c>
      <c r="N51" s="96"/>
      <c r="O51" s="96"/>
      <c r="P51" s="96"/>
      <c r="Q51" s="96">
        <v>2</v>
      </c>
      <c r="R51" s="96">
        <v>1</v>
      </c>
      <c r="S51" s="96">
        <v>1</v>
      </c>
      <c r="T51" s="96">
        <v>2</v>
      </c>
      <c r="U51" s="96">
        <v>11</v>
      </c>
      <c r="V51" s="19"/>
      <c r="W51" s="19"/>
      <c r="X51" s="19"/>
      <c r="Y51" s="19"/>
      <c r="Z51" s="95">
        <v>13205</v>
      </c>
      <c r="AA51" s="19">
        <v>2.5</v>
      </c>
    </row>
    <row r="52" spans="1:27" ht="74.25" x14ac:dyDescent="0.2">
      <c r="A52" s="52">
        <v>51</v>
      </c>
      <c r="B52" s="52" t="s">
        <v>108</v>
      </c>
      <c r="C52" s="52" t="s">
        <v>147</v>
      </c>
      <c r="D52" s="97">
        <v>1</v>
      </c>
      <c r="E52" s="20" t="s">
        <v>28</v>
      </c>
      <c r="F52" s="20" t="s">
        <v>29</v>
      </c>
      <c r="G52" s="19">
        <f>SUM(H52:U52)</f>
        <v>9</v>
      </c>
      <c r="H52" s="19"/>
      <c r="I52" s="19"/>
      <c r="J52" s="19">
        <v>3</v>
      </c>
      <c r="K52" s="19"/>
      <c r="L52" s="96"/>
      <c r="M52" s="96"/>
      <c r="N52" s="96"/>
      <c r="O52" s="96"/>
      <c r="P52" s="96"/>
      <c r="Q52" s="96"/>
      <c r="R52" s="96">
        <v>1</v>
      </c>
      <c r="S52" s="96"/>
      <c r="T52" s="96"/>
      <c r="U52" s="96">
        <v>5</v>
      </c>
      <c r="V52" s="19"/>
      <c r="W52" s="19"/>
      <c r="X52" s="19"/>
      <c r="Y52" s="19"/>
      <c r="Z52" s="95"/>
      <c r="AA52" s="19">
        <v>0.5</v>
      </c>
    </row>
    <row r="53" spans="1:27" ht="74.25" x14ac:dyDescent="0.2">
      <c r="A53" s="52">
        <v>52</v>
      </c>
      <c r="B53" s="52" t="s">
        <v>66</v>
      </c>
      <c r="C53" s="52" t="s">
        <v>147</v>
      </c>
      <c r="D53" s="97">
        <v>1</v>
      </c>
      <c r="E53" s="20" t="s">
        <v>28</v>
      </c>
      <c r="F53" s="20" t="s">
        <v>29</v>
      </c>
      <c r="G53" s="19">
        <f>SUM(H53:U53)</f>
        <v>8</v>
      </c>
      <c r="H53" s="19"/>
      <c r="I53" s="19"/>
      <c r="J53" s="19">
        <v>4</v>
      </c>
      <c r="K53" s="19"/>
      <c r="L53" s="96"/>
      <c r="M53" s="96"/>
      <c r="N53" s="96"/>
      <c r="O53" s="96"/>
      <c r="P53" s="96"/>
      <c r="Q53" s="96"/>
      <c r="R53" s="96"/>
      <c r="S53" s="96"/>
      <c r="T53" s="96"/>
      <c r="U53" s="96">
        <v>4</v>
      </c>
      <c r="V53" s="19"/>
      <c r="W53" s="19"/>
      <c r="X53" s="19"/>
      <c r="Y53" s="19"/>
      <c r="Z53" s="95">
        <v>4158</v>
      </c>
      <c r="AA53" s="19">
        <v>0.5</v>
      </c>
    </row>
    <row r="54" spans="1:27" ht="74.25" x14ac:dyDescent="0.2">
      <c r="A54" s="52">
        <v>53</v>
      </c>
      <c r="B54" s="52" t="s">
        <v>67</v>
      </c>
      <c r="C54" s="52" t="s">
        <v>147</v>
      </c>
      <c r="D54" s="97">
        <v>1</v>
      </c>
      <c r="E54" s="20" t="s">
        <v>28</v>
      </c>
      <c r="F54" s="20" t="s">
        <v>29</v>
      </c>
      <c r="G54" s="19">
        <f>SUM(H54:U54)</f>
        <v>5</v>
      </c>
      <c r="H54" s="19"/>
      <c r="I54" s="19"/>
      <c r="J54" s="19">
        <v>2</v>
      </c>
      <c r="K54" s="19"/>
      <c r="L54" s="96"/>
      <c r="M54" s="96"/>
      <c r="N54" s="96"/>
      <c r="O54" s="96"/>
      <c r="P54" s="96"/>
      <c r="Q54" s="96"/>
      <c r="R54" s="96"/>
      <c r="S54" s="96"/>
      <c r="T54" s="96">
        <v>1</v>
      </c>
      <c r="U54" s="96">
        <v>2</v>
      </c>
      <c r="V54" s="19"/>
      <c r="W54" s="19"/>
      <c r="X54" s="19"/>
      <c r="Y54" s="19"/>
      <c r="Z54" s="95"/>
      <c r="AA54" s="19">
        <v>0.5</v>
      </c>
    </row>
    <row r="55" spans="1:27" ht="74.25" x14ac:dyDescent="0.2">
      <c r="A55" s="52">
        <v>54</v>
      </c>
      <c r="B55" s="25" t="s">
        <v>68</v>
      </c>
      <c r="C55" s="52" t="s">
        <v>146</v>
      </c>
      <c r="D55" s="97">
        <v>1</v>
      </c>
      <c r="E55" s="20" t="s">
        <v>28</v>
      </c>
      <c r="F55" s="20" t="s">
        <v>29</v>
      </c>
      <c r="G55" s="19">
        <f>SUM(H55:U55)</f>
        <v>8</v>
      </c>
      <c r="H55" s="19"/>
      <c r="I55" s="19"/>
      <c r="J55" s="19">
        <v>2</v>
      </c>
      <c r="K55" s="19"/>
      <c r="L55" s="96"/>
      <c r="M55" s="96"/>
      <c r="N55" s="96"/>
      <c r="O55" s="96">
        <v>1</v>
      </c>
      <c r="P55" s="96"/>
      <c r="Q55" s="96"/>
      <c r="R55" s="96"/>
      <c r="S55" s="96">
        <v>1</v>
      </c>
      <c r="T55" s="96">
        <v>3</v>
      </c>
      <c r="U55" s="96">
        <v>1</v>
      </c>
      <c r="V55" s="19"/>
      <c r="W55" s="19"/>
      <c r="X55" s="19"/>
      <c r="Y55" s="19"/>
      <c r="Z55" s="95">
        <v>10163</v>
      </c>
      <c r="AA55" s="19">
        <v>0.5</v>
      </c>
    </row>
    <row r="56" spans="1:27" ht="74.25" x14ac:dyDescent="0.2">
      <c r="A56" s="52">
        <v>55</v>
      </c>
      <c r="B56" s="18" t="s">
        <v>106</v>
      </c>
      <c r="C56" s="52" t="s">
        <v>146</v>
      </c>
      <c r="D56" s="97">
        <v>1</v>
      </c>
      <c r="E56" s="20" t="s">
        <v>28</v>
      </c>
      <c r="F56" s="20" t="s">
        <v>29</v>
      </c>
      <c r="G56" s="19">
        <f>SUM(H56:U56)</f>
        <v>3</v>
      </c>
      <c r="H56" s="19"/>
      <c r="I56" s="19"/>
      <c r="J56" s="19">
        <v>2</v>
      </c>
      <c r="K56" s="19"/>
      <c r="L56" s="96"/>
      <c r="M56" s="96"/>
      <c r="N56" s="96"/>
      <c r="O56" s="96"/>
      <c r="P56" s="96"/>
      <c r="Q56" s="96"/>
      <c r="R56" s="96"/>
      <c r="S56" s="96"/>
      <c r="T56" s="96"/>
      <c r="U56" s="96">
        <v>1</v>
      </c>
      <c r="V56" s="19"/>
      <c r="W56" s="19"/>
      <c r="X56" s="19"/>
      <c r="Y56" s="19"/>
      <c r="Z56" s="95">
        <v>2212</v>
      </c>
      <c r="AA56" s="19">
        <v>0.5</v>
      </c>
    </row>
    <row r="57" spans="1:27" ht="14.25" x14ac:dyDescent="0.2">
      <c r="A57" s="52">
        <v>56</v>
      </c>
      <c r="B57" s="52" t="s">
        <v>149</v>
      </c>
      <c r="C57" s="52" t="s">
        <v>146</v>
      </c>
      <c r="D57" s="97">
        <v>1</v>
      </c>
      <c r="E57" s="20"/>
      <c r="F57" s="20"/>
      <c r="G57" s="19">
        <f>SUM(H57:U57)</f>
        <v>1</v>
      </c>
      <c r="H57" s="19"/>
      <c r="I57" s="19"/>
      <c r="J57" s="19"/>
      <c r="K57" s="19"/>
      <c r="L57" s="96"/>
      <c r="M57" s="96"/>
      <c r="N57" s="96"/>
      <c r="O57" s="96"/>
      <c r="P57" s="96"/>
      <c r="Q57" s="96"/>
      <c r="R57" s="96"/>
      <c r="S57" s="96"/>
      <c r="T57" s="96"/>
      <c r="U57" s="96">
        <v>1</v>
      </c>
      <c r="V57" s="19"/>
      <c r="W57" s="19"/>
      <c r="X57" s="19"/>
      <c r="Y57" s="19"/>
      <c r="Z57" s="99">
        <v>700</v>
      </c>
      <c r="AA57" s="19"/>
    </row>
    <row r="58" spans="1:27" ht="74.25" x14ac:dyDescent="0.2">
      <c r="A58" s="52">
        <v>57</v>
      </c>
      <c r="B58" s="52" t="s">
        <v>69</v>
      </c>
      <c r="C58" s="52" t="s">
        <v>147</v>
      </c>
      <c r="D58" s="97">
        <v>1</v>
      </c>
      <c r="E58" s="20" t="s">
        <v>28</v>
      </c>
      <c r="F58" s="20" t="s">
        <v>29</v>
      </c>
      <c r="G58" s="19">
        <f>SUM(H58:U58)</f>
        <v>12</v>
      </c>
      <c r="H58" s="19"/>
      <c r="I58" s="19"/>
      <c r="J58" s="19">
        <v>4</v>
      </c>
      <c r="K58" s="19"/>
      <c r="L58" s="96"/>
      <c r="M58" s="96"/>
      <c r="N58" s="96"/>
      <c r="O58" s="96"/>
      <c r="P58" s="96"/>
      <c r="Q58" s="96"/>
      <c r="R58" s="96"/>
      <c r="S58" s="96"/>
      <c r="T58" s="96"/>
      <c r="U58" s="96">
        <v>8</v>
      </c>
      <c r="V58" s="19"/>
      <c r="W58" s="19"/>
      <c r="X58" s="19"/>
      <c r="Y58" s="19"/>
      <c r="Z58" s="95"/>
      <c r="AA58" s="19">
        <v>0.5</v>
      </c>
    </row>
    <row r="59" spans="1:27" ht="74.25" x14ac:dyDescent="0.2">
      <c r="A59" s="52">
        <v>58</v>
      </c>
      <c r="B59" s="52" t="s">
        <v>70</v>
      </c>
      <c r="C59" s="52" t="s">
        <v>147</v>
      </c>
      <c r="D59" s="97">
        <v>1</v>
      </c>
      <c r="E59" s="20" t="s">
        <v>28</v>
      </c>
      <c r="F59" s="20" t="s">
        <v>29</v>
      </c>
      <c r="G59" s="19">
        <f>SUM(H59:U59)</f>
        <v>12</v>
      </c>
      <c r="H59" s="19"/>
      <c r="I59" s="19"/>
      <c r="J59" s="19">
        <v>6</v>
      </c>
      <c r="K59" s="19"/>
      <c r="L59" s="96"/>
      <c r="M59" s="96"/>
      <c r="N59" s="96"/>
      <c r="O59" s="96"/>
      <c r="P59" s="96"/>
      <c r="Q59" s="96"/>
      <c r="R59" s="96"/>
      <c r="S59" s="96"/>
      <c r="T59" s="96"/>
      <c r="U59" s="96">
        <v>6</v>
      </c>
      <c r="V59" s="19"/>
      <c r="W59" s="19"/>
      <c r="X59" s="19"/>
      <c r="Y59" s="19"/>
      <c r="Z59" s="95">
        <v>5908</v>
      </c>
      <c r="AA59" s="19">
        <v>3.5</v>
      </c>
    </row>
    <row r="60" spans="1:27" ht="74.25" x14ac:dyDescent="0.2">
      <c r="A60" s="52">
        <v>59</v>
      </c>
      <c r="B60" s="52" t="s">
        <v>104</v>
      </c>
      <c r="C60" s="52" t="s">
        <v>146</v>
      </c>
      <c r="D60" s="97">
        <v>4</v>
      </c>
      <c r="E60" s="20" t="s">
        <v>28</v>
      </c>
      <c r="F60" s="20" t="s">
        <v>29</v>
      </c>
      <c r="G60" s="19">
        <f>SUM(H60:U60)</f>
        <v>3</v>
      </c>
      <c r="H60" s="19"/>
      <c r="I60" s="19"/>
      <c r="J60" s="19">
        <v>2</v>
      </c>
      <c r="K60" s="19"/>
      <c r="L60" s="96"/>
      <c r="M60" s="96"/>
      <c r="N60" s="96"/>
      <c r="O60" s="96"/>
      <c r="P60" s="96"/>
      <c r="Q60" s="96"/>
      <c r="R60" s="96"/>
      <c r="S60" s="96"/>
      <c r="T60" s="96"/>
      <c r="U60" s="96">
        <v>1</v>
      </c>
      <c r="V60" s="19"/>
      <c r="W60" s="19"/>
      <c r="X60" s="19"/>
      <c r="Y60" s="19"/>
      <c r="Z60" s="95">
        <v>2575</v>
      </c>
      <c r="AA60" s="19">
        <v>0.5</v>
      </c>
    </row>
    <row r="61" spans="1:27" ht="74.25" x14ac:dyDescent="0.2">
      <c r="A61" s="52">
        <v>60</v>
      </c>
      <c r="B61" s="52" t="s">
        <v>71</v>
      </c>
      <c r="C61" s="52" t="s">
        <v>146</v>
      </c>
      <c r="D61" s="97">
        <v>1</v>
      </c>
      <c r="E61" s="20" t="s">
        <v>28</v>
      </c>
      <c r="F61" s="20" t="s">
        <v>29</v>
      </c>
      <c r="G61" s="19">
        <f>SUM(H61:U61)</f>
        <v>1</v>
      </c>
      <c r="H61" s="19"/>
      <c r="I61" s="19"/>
      <c r="J61" s="19"/>
      <c r="K61" s="19"/>
      <c r="L61" s="96"/>
      <c r="M61" s="96"/>
      <c r="N61" s="96"/>
      <c r="O61" s="96"/>
      <c r="P61" s="96"/>
      <c r="Q61" s="96"/>
      <c r="R61" s="96"/>
      <c r="S61" s="96"/>
      <c r="T61" s="96"/>
      <c r="U61" s="96">
        <v>1</v>
      </c>
      <c r="V61" s="19"/>
      <c r="W61" s="19"/>
      <c r="X61" s="19"/>
      <c r="Y61" s="19"/>
      <c r="Z61" s="95">
        <v>8460</v>
      </c>
      <c r="AA61" s="19"/>
    </row>
    <row r="62" spans="1:27" ht="74.25" x14ac:dyDescent="0.2">
      <c r="A62" s="52">
        <v>61</v>
      </c>
      <c r="B62" s="52" t="s">
        <v>72</v>
      </c>
      <c r="C62" s="52" t="s">
        <v>147</v>
      </c>
      <c r="D62" s="97">
        <v>2</v>
      </c>
      <c r="E62" s="20" t="s">
        <v>28</v>
      </c>
      <c r="F62" s="20" t="s">
        <v>29</v>
      </c>
      <c r="G62" s="19">
        <f>SUM(H62:U62)</f>
        <v>5</v>
      </c>
      <c r="H62" s="19"/>
      <c r="I62" s="19"/>
      <c r="J62" s="19">
        <v>2</v>
      </c>
      <c r="K62" s="19"/>
      <c r="L62" s="96"/>
      <c r="M62" s="96"/>
      <c r="N62" s="96"/>
      <c r="O62" s="96"/>
      <c r="P62" s="96"/>
      <c r="Q62" s="96"/>
      <c r="R62" s="96"/>
      <c r="S62" s="96"/>
      <c r="T62" s="96">
        <v>1</v>
      </c>
      <c r="U62" s="96">
        <v>2</v>
      </c>
      <c r="V62" s="19"/>
      <c r="W62" s="19"/>
      <c r="X62" s="19"/>
      <c r="Y62" s="19"/>
      <c r="Z62" s="95">
        <v>3796</v>
      </c>
      <c r="AA62" s="19">
        <v>0.66700000000000004</v>
      </c>
    </row>
    <row r="63" spans="1:27" ht="14.25" x14ac:dyDescent="0.2">
      <c r="A63" s="52">
        <v>62</v>
      </c>
      <c r="B63" s="52" t="s">
        <v>93</v>
      </c>
      <c r="C63" s="52" t="s">
        <v>146</v>
      </c>
      <c r="D63" s="97">
        <v>1</v>
      </c>
      <c r="E63" s="20"/>
      <c r="F63" s="20"/>
      <c r="G63" s="19">
        <f>SUM(H63:U63)</f>
        <v>1</v>
      </c>
      <c r="H63" s="19"/>
      <c r="I63" s="19"/>
      <c r="J63" s="19"/>
      <c r="K63" s="19"/>
      <c r="L63" s="96"/>
      <c r="M63" s="96"/>
      <c r="N63" s="96"/>
      <c r="O63" s="96"/>
      <c r="P63" s="96"/>
      <c r="Q63" s="96"/>
      <c r="R63" s="96"/>
      <c r="S63" s="96"/>
      <c r="T63" s="96"/>
      <c r="U63" s="96">
        <v>1</v>
      </c>
      <c r="V63" s="19"/>
      <c r="W63" s="19"/>
      <c r="X63" s="19"/>
      <c r="Y63" s="19"/>
      <c r="Z63" s="95">
        <v>559</v>
      </c>
      <c r="AA63" s="19"/>
    </row>
    <row r="64" spans="1:27" ht="74.25" x14ac:dyDescent="0.2">
      <c r="A64" s="52">
        <v>63</v>
      </c>
      <c r="B64" s="52" t="s">
        <v>73</v>
      </c>
      <c r="C64" s="52" t="s">
        <v>147</v>
      </c>
      <c r="D64" s="97">
        <v>1</v>
      </c>
      <c r="E64" s="20" t="s">
        <v>28</v>
      </c>
      <c r="F64" s="20" t="s">
        <v>29</v>
      </c>
      <c r="G64" s="19">
        <f>SUM(H64:U64)</f>
        <v>10</v>
      </c>
      <c r="H64" s="19"/>
      <c r="I64" s="19"/>
      <c r="J64" s="19">
        <v>3</v>
      </c>
      <c r="K64" s="19"/>
      <c r="L64" s="96"/>
      <c r="M64" s="96">
        <v>1</v>
      </c>
      <c r="N64" s="96"/>
      <c r="O64" s="96"/>
      <c r="P64" s="96"/>
      <c r="Q64" s="96"/>
      <c r="R64" s="96"/>
      <c r="S64" s="96">
        <v>1</v>
      </c>
      <c r="T64" s="96">
        <v>2</v>
      </c>
      <c r="U64" s="96">
        <v>3</v>
      </c>
      <c r="V64" s="19"/>
      <c r="W64" s="19"/>
      <c r="X64" s="19"/>
      <c r="Y64" s="19"/>
      <c r="Z64" s="95"/>
      <c r="AA64" s="19">
        <v>0.5</v>
      </c>
    </row>
    <row r="65" spans="1:27" ht="74.25" x14ac:dyDescent="0.2">
      <c r="A65" s="52">
        <v>64</v>
      </c>
      <c r="B65" s="52" t="s">
        <v>74</v>
      </c>
      <c r="C65" s="52" t="s">
        <v>147</v>
      </c>
      <c r="D65" s="97">
        <v>1</v>
      </c>
      <c r="E65" s="20" t="s">
        <v>28</v>
      </c>
      <c r="F65" s="20" t="s">
        <v>29</v>
      </c>
      <c r="G65" s="19">
        <f>SUM(H65:U65)</f>
        <v>3</v>
      </c>
      <c r="H65" s="19"/>
      <c r="I65" s="19"/>
      <c r="J65" s="19">
        <v>2</v>
      </c>
      <c r="K65" s="19"/>
      <c r="L65" s="96"/>
      <c r="M65" s="96"/>
      <c r="N65" s="96"/>
      <c r="O65" s="96"/>
      <c r="P65" s="96"/>
      <c r="Q65" s="96"/>
      <c r="R65" s="96"/>
      <c r="S65" s="96"/>
      <c r="T65" s="96"/>
      <c r="U65" s="96">
        <v>1</v>
      </c>
      <c r="V65" s="19"/>
      <c r="W65" s="19"/>
      <c r="X65" s="19"/>
      <c r="Y65" s="19"/>
      <c r="Z65" s="95"/>
      <c r="AA65" s="19">
        <v>0.5</v>
      </c>
    </row>
    <row r="66" spans="1:27" ht="74.25" x14ac:dyDescent="0.2">
      <c r="A66" s="52">
        <v>65</v>
      </c>
      <c r="B66" s="52" t="s">
        <v>75</v>
      </c>
      <c r="C66" s="52" t="s">
        <v>147</v>
      </c>
      <c r="D66" s="97">
        <v>1</v>
      </c>
      <c r="E66" s="20" t="s">
        <v>28</v>
      </c>
      <c r="F66" s="20" t="s">
        <v>29</v>
      </c>
      <c r="G66" s="19">
        <f>SUM(H66:U66)</f>
        <v>6</v>
      </c>
      <c r="H66" s="19"/>
      <c r="I66" s="19"/>
      <c r="J66" s="19">
        <v>4</v>
      </c>
      <c r="K66" s="19"/>
      <c r="L66" s="96"/>
      <c r="M66" s="96"/>
      <c r="N66" s="96"/>
      <c r="O66" s="96"/>
      <c r="P66" s="96"/>
      <c r="Q66" s="96"/>
      <c r="R66" s="96"/>
      <c r="S66" s="96"/>
      <c r="T66" s="96"/>
      <c r="U66" s="96">
        <v>2</v>
      </c>
      <c r="V66" s="19"/>
      <c r="W66" s="19"/>
      <c r="X66" s="19"/>
      <c r="Y66" s="19"/>
      <c r="Z66" s="95"/>
      <c r="AA66" s="19">
        <v>0.5</v>
      </c>
    </row>
    <row r="67" spans="1:27" ht="74.25" x14ac:dyDescent="0.2">
      <c r="A67" s="52">
        <v>66</v>
      </c>
      <c r="B67" s="52" t="s">
        <v>76</v>
      </c>
      <c r="C67" s="52" t="s">
        <v>147</v>
      </c>
      <c r="D67" s="97">
        <v>1</v>
      </c>
      <c r="E67" s="20" t="s">
        <v>28</v>
      </c>
      <c r="F67" s="20" t="s">
        <v>29</v>
      </c>
      <c r="G67" s="19">
        <f>SUM(H67:U67)</f>
        <v>9</v>
      </c>
      <c r="H67" s="19">
        <v>1</v>
      </c>
      <c r="I67" s="19"/>
      <c r="J67" s="19">
        <v>2</v>
      </c>
      <c r="K67" s="19">
        <v>1</v>
      </c>
      <c r="L67" s="96"/>
      <c r="M67" s="96"/>
      <c r="N67" s="96"/>
      <c r="O67" s="96"/>
      <c r="P67" s="96"/>
      <c r="Q67" s="96"/>
      <c r="R67" s="96"/>
      <c r="S67" s="96"/>
      <c r="T67" s="96"/>
      <c r="U67" s="96">
        <v>5</v>
      </c>
      <c r="V67" s="19"/>
      <c r="W67" s="19">
        <v>100</v>
      </c>
      <c r="X67" s="19"/>
      <c r="Y67" s="19"/>
      <c r="Z67" s="95"/>
      <c r="AA67" s="19">
        <v>0.5</v>
      </c>
    </row>
    <row r="68" spans="1:27" ht="74.25" x14ac:dyDescent="0.2">
      <c r="A68" s="52">
        <v>67</v>
      </c>
      <c r="B68" s="52" t="s">
        <v>124</v>
      </c>
      <c r="C68" s="52" t="s">
        <v>146</v>
      </c>
      <c r="D68" s="97">
        <v>1</v>
      </c>
      <c r="E68" s="20" t="s">
        <v>28</v>
      </c>
      <c r="F68" s="20" t="s">
        <v>29</v>
      </c>
      <c r="G68" s="19">
        <f>SUM(H68:U68)</f>
        <v>3</v>
      </c>
      <c r="H68" s="19"/>
      <c r="I68" s="19"/>
      <c r="J68" s="19">
        <v>2</v>
      </c>
      <c r="K68" s="19">
        <v>1</v>
      </c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>
        <v>180</v>
      </c>
      <c r="X68" s="19"/>
      <c r="Y68" s="19"/>
      <c r="Z68" s="95"/>
      <c r="AA68" s="19">
        <v>0.5</v>
      </c>
    </row>
    <row r="69" spans="1:27" ht="74.25" x14ac:dyDescent="0.2">
      <c r="A69" s="52">
        <v>68</v>
      </c>
      <c r="B69" s="52" t="s">
        <v>123</v>
      </c>
      <c r="C69" s="52" t="s">
        <v>146</v>
      </c>
      <c r="D69" s="97">
        <v>1</v>
      </c>
      <c r="E69" s="20" t="s">
        <v>28</v>
      </c>
      <c r="F69" s="20" t="s">
        <v>29</v>
      </c>
      <c r="G69" s="19">
        <f>SUM(H69:U69)</f>
        <v>4</v>
      </c>
      <c r="H69" s="19"/>
      <c r="I69" s="19"/>
      <c r="J69" s="19">
        <v>2</v>
      </c>
      <c r="K69" s="19"/>
      <c r="L69" s="96"/>
      <c r="M69" s="96"/>
      <c r="N69" s="96"/>
      <c r="O69" s="96"/>
      <c r="P69" s="96"/>
      <c r="Q69" s="96"/>
      <c r="R69" s="96"/>
      <c r="S69" s="96">
        <v>1</v>
      </c>
      <c r="T69" s="96"/>
      <c r="U69" s="96">
        <v>1</v>
      </c>
      <c r="V69" s="19"/>
      <c r="W69" s="19"/>
      <c r="X69" s="19"/>
      <c r="Y69" s="19"/>
      <c r="Z69" s="95">
        <v>798</v>
      </c>
      <c r="AA69" s="19">
        <v>0.5</v>
      </c>
    </row>
    <row r="70" spans="1:27" ht="74.25" x14ac:dyDescent="0.2">
      <c r="A70" s="52">
        <v>69</v>
      </c>
      <c r="B70" s="52" t="s">
        <v>77</v>
      </c>
      <c r="C70" s="52" t="s">
        <v>147</v>
      </c>
      <c r="D70" s="97">
        <v>2</v>
      </c>
      <c r="E70" s="20" t="s">
        <v>28</v>
      </c>
      <c r="F70" s="20" t="s">
        <v>29</v>
      </c>
      <c r="G70" s="19">
        <f>SUM(H70:U70)</f>
        <v>6</v>
      </c>
      <c r="H70" s="19">
        <v>1</v>
      </c>
      <c r="I70" s="19"/>
      <c r="J70" s="19">
        <v>3</v>
      </c>
      <c r="K70" s="19">
        <v>1</v>
      </c>
      <c r="L70" s="96"/>
      <c r="M70" s="96"/>
      <c r="N70" s="96"/>
      <c r="O70" s="96"/>
      <c r="P70" s="96"/>
      <c r="Q70" s="96"/>
      <c r="R70" s="96"/>
      <c r="S70" s="96"/>
      <c r="T70" s="96"/>
      <c r="U70" s="96">
        <v>1</v>
      </c>
      <c r="V70" s="19"/>
      <c r="W70" s="19">
        <v>200</v>
      </c>
      <c r="X70" s="19"/>
      <c r="Y70" s="19"/>
      <c r="Z70" s="95"/>
      <c r="AA70" s="19">
        <v>0.5</v>
      </c>
    </row>
    <row r="71" spans="1:27" ht="74.25" x14ac:dyDescent="0.2">
      <c r="A71" s="52">
        <v>70</v>
      </c>
      <c r="B71" s="52" t="s">
        <v>78</v>
      </c>
      <c r="C71" s="52" t="s">
        <v>146</v>
      </c>
      <c r="D71" s="97">
        <v>3</v>
      </c>
      <c r="E71" s="20" t="s">
        <v>28</v>
      </c>
      <c r="F71" s="20" t="s">
        <v>29</v>
      </c>
      <c r="G71" s="19">
        <f>SUM(H71:U71)</f>
        <v>9</v>
      </c>
      <c r="H71" s="19"/>
      <c r="I71" s="19"/>
      <c r="J71" s="19">
        <v>1</v>
      </c>
      <c r="K71" s="19">
        <v>2</v>
      </c>
      <c r="L71" s="96"/>
      <c r="M71" s="96">
        <v>3</v>
      </c>
      <c r="N71" s="96"/>
      <c r="O71" s="96">
        <v>1</v>
      </c>
      <c r="P71" s="96"/>
      <c r="Q71" s="96"/>
      <c r="R71" s="96"/>
      <c r="S71" s="96">
        <v>1</v>
      </c>
      <c r="T71" s="96"/>
      <c r="U71" s="96">
        <v>1</v>
      </c>
      <c r="V71" s="19">
        <v>20</v>
      </c>
      <c r="W71" s="19">
        <v>920</v>
      </c>
      <c r="X71" s="19"/>
      <c r="Y71" s="19">
        <v>170</v>
      </c>
      <c r="Z71" s="95">
        <v>4439</v>
      </c>
      <c r="AA71" s="19">
        <v>0.5</v>
      </c>
    </row>
    <row r="72" spans="1:27" ht="14.25" x14ac:dyDescent="0.2">
      <c r="A72" s="52">
        <v>71</v>
      </c>
      <c r="B72" s="52" t="s">
        <v>148</v>
      </c>
      <c r="C72" s="52" t="s">
        <v>146</v>
      </c>
      <c r="D72" s="97">
        <v>1</v>
      </c>
      <c r="E72" s="20"/>
      <c r="F72" s="20"/>
      <c r="G72" s="19">
        <f>SUM(H72:U72)</f>
        <v>1</v>
      </c>
      <c r="H72" s="19"/>
      <c r="I72" s="19"/>
      <c r="J72" s="19"/>
      <c r="K72" s="19"/>
      <c r="L72" s="96"/>
      <c r="M72" s="96"/>
      <c r="N72" s="96"/>
      <c r="O72" s="96"/>
      <c r="P72" s="96"/>
      <c r="Q72" s="96"/>
      <c r="R72" s="96"/>
      <c r="S72" s="96"/>
      <c r="T72" s="96"/>
      <c r="U72" s="96">
        <v>1</v>
      </c>
      <c r="V72" s="19"/>
      <c r="W72" s="19"/>
      <c r="X72" s="19"/>
      <c r="Y72" s="19"/>
      <c r="Z72" s="95">
        <v>620</v>
      </c>
      <c r="AA72" s="19"/>
    </row>
    <row r="73" spans="1:27" ht="14.25" x14ac:dyDescent="0.2">
      <c r="A73" s="52">
        <v>72</v>
      </c>
      <c r="B73" s="98" t="s">
        <v>94</v>
      </c>
      <c r="C73" s="52" t="s">
        <v>146</v>
      </c>
      <c r="D73" s="97">
        <v>3</v>
      </c>
      <c r="E73" s="20"/>
      <c r="F73" s="20"/>
      <c r="G73" s="19">
        <f>SUM(H73:U73)</f>
        <v>1</v>
      </c>
      <c r="H73" s="19"/>
      <c r="I73" s="19"/>
      <c r="J73" s="19"/>
      <c r="K73" s="19"/>
      <c r="L73" s="96"/>
      <c r="M73" s="96"/>
      <c r="N73" s="96"/>
      <c r="O73" s="96"/>
      <c r="P73" s="96"/>
      <c r="Q73" s="96"/>
      <c r="R73" s="96"/>
      <c r="S73" s="96"/>
      <c r="T73" s="96"/>
      <c r="U73" s="96">
        <v>1</v>
      </c>
      <c r="V73" s="19"/>
      <c r="W73" s="19"/>
      <c r="X73" s="19"/>
      <c r="Y73" s="19"/>
      <c r="Z73" s="95">
        <v>810</v>
      </c>
      <c r="AA73" s="19"/>
    </row>
    <row r="74" spans="1:27" ht="74.25" x14ac:dyDescent="0.2">
      <c r="A74" s="52">
        <v>73</v>
      </c>
      <c r="B74" s="52" t="s">
        <v>79</v>
      </c>
      <c r="C74" s="52" t="s">
        <v>147</v>
      </c>
      <c r="D74" s="97">
        <v>1</v>
      </c>
      <c r="E74" s="20" t="s">
        <v>28</v>
      </c>
      <c r="F74" s="20" t="s">
        <v>29</v>
      </c>
      <c r="G74" s="19">
        <f>SUM(H74:U74)</f>
        <v>7</v>
      </c>
      <c r="H74" s="19"/>
      <c r="I74" s="19"/>
      <c r="J74" s="19">
        <v>4</v>
      </c>
      <c r="K74" s="19"/>
      <c r="L74" s="96"/>
      <c r="M74" s="96"/>
      <c r="N74" s="96"/>
      <c r="O74" s="96"/>
      <c r="P74" s="96"/>
      <c r="Q74" s="96"/>
      <c r="R74" s="96"/>
      <c r="S74" s="96"/>
      <c r="T74" s="96"/>
      <c r="U74" s="96">
        <v>3</v>
      </c>
      <c r="V74" s="19"/>
      <c r="W74" s="19"/>
      <c r="X74" s="19"/>
      <c r="Y74" s="19"/>
      <c r="Z74" s="95"/>
      <c r="AA74" s="19">
        <v>0.5</v>
      </c>
    </row>
    <row r="75" spans="1:27" ht="74.25" x14ac:dyDescent="0.2">
      <c r="A75" s="52">
        <v>74</v>
      </c>
      <c r="B75" s="52" t="s">
        <v>81</v>
      </c>
      <c r="C75" s="52" t="s">
        <v>146</v>
      </c>
      <c r="D75" s="97">
        <v>1</v>
      </c>
      <c r="E75" s="20" t="s">
        <v>28</v>
      </c>
      <c r="F75" s="20" t="s">
        <v>29</v>
      </c>
      <c r="G75" s="19">
        <f>SUM(H75:U75)</f>
        <v>5</v>
      </c>
      <c r="H75" s="19">
        <v>2</v>
      </c>
      <c r="I75" s="19"/>
      <c r="J75" s="19">
        <v>2</v>
      </c>
      <c r="K75" s="19">
        <v>1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>
        <v>100</v>
      </c>
      <c r="X75" s="19"/>
      <c r="Y75" s="19"/>
      <c r="Z75" s="95"/>
      <c r="AA75" s="19">
        <v>0.5</v>
      </c>
    </row>
    <row r="76" spans="1:27" ht="74.25" x14ac:dyDescent="0.2">
      <c r="A76" s="52">
        <v>75</v>
      </c>
      <c r="B76" s="52" t="s">
        <v>121</v>
      </c>
      <c r="C76" s="52" t="s">
        <v>146</v>
      </c>
      <c r="D76" s="97">
        <v>4</v>
      </c>
      <c r="E76" s="20" t="s">
        <v>28</v>
      </c>
      <c r="F76" s="20" t="s">
        <v>29</v>
      </c>
      <c r="G76" s="19">
        <f>SUM(H76:U76)</f>
        <v>2</v>
      </c>
      <c r="H76" s="19"/>
      <c r="I76" s="19"/>
      <c r="J76" s="19">
        <v>1</v>
      </c>
      <c r="K76" s="19"/>
      <c r="L76" s="96"/>
      <c r="M76" s="96"/>
      <c r="N76" s="96"/>
      <c r="O76" s="96"/>
      <c r="P76" s="96"/>
      <c r="Q76" s="96"/>
      <c r="R76" s="96"/>
      <c r="S76" s="96"/>
      <c r="T76" s="96"/>
      <c r="U76" s="96">
        <v>1</v>
      </c>
      <c r="V76" s="19"/>
      <c r="W76" s="19"/>
      <c r="X76" s="19"/>
      <c r="Y76" s="19"/>
      <c r="Z76" s="95">
        <v>1700</v>
      </c>
      <c r="AA76" s="19">
        <v>0.5</v>
      </c>
    </row>
    <row r="77" spans="1:27" s="91" customFormat="1" ht="14.25" x14ac:dyDescent="0.2">
      <c r="A77" s="94">
        <v>75</v>
      </c>
      <c r="B77" s="94" t="s">
        <v>120</v>
      </c>
      <c r="C77" s="94"/>
      <c r="D77" s="92">
        <f>SUM(D2:D76)</f>
        <v>126</v>
      </c>
      <c r="E77" s="94"/>
      <c r="F77" s="94"/>
      <c r="G77" s="94">
        <f>SUM(G2:G76)</f>
        <v>432</v>
      </c>
      <c r="H77" s="94">
        <f>SUM(H2:H76)</f>
        <v>39</v>
      </c>
      <c r="I77" s="94">
        <f>SUM(I2:I76)</f>
        <v>10</v>
      </c>
      <c r="J77" s="94">
        <f>SUM(J2:J76)</f>
        <v>192</v>
      </c>
      <c r="K77" s="94">
        <f>SUM(K2:K76)</f>
        <v>21</v>
      </c>
      <c r="L77" s="94">
        <f>SUM(L2:L76)</f>
        <v>0</v>
      </c>
      <c r="M77" s="94">
        <f>SUM(M2:M76)</f>
        <v>21</v>
      </c>
      <c r="N77" s="94">
        <f>SUM(N2:N76)</f>
        <v>7</v>
      </c>
      <c r="O77" s="94">
        <f>SUM(O2:O76)</f>
        <v>2</v>
      </c>
      <c r="P77" s="94">
        <f>SUM(P2:P76)</f>
        <v>1</v>
      </c>
      <c r="Q77" s="94">
        <f>SUM(Q2:Q76)</f>
        <v>13</v>
      </c>
      <c r="R77" s="94">
        <f>SUM(R2:R76)</f>
        <v>5</v>
      </c>
      <c r="S77" s="94">
        <f>SUM(S2:S76)</f>
        <v>9</v>
      </c>
      <c r="T77" s="94">
        <f>SUM(T2:T76)</f>
        <v>37</v>
      </c>
      <c r="U77" s="94">
        <f>SUM(U2:U76)</f>
        <v>118</v>
      </c>
      <c r="V77" s="94">
        <f>SUM(V2:V76)</f>
        <v>20</v>
      </c>
      <c r="W77" s="94">
        <f>SUM(W2:W76)</f>
        <v>9370</v>
      </c>
      <c r="X77" s="94">
        <f>SUM(X2:X76)</f>
        <v>100</v>
      </c>
      <c r="Y77" s="94">
        <f>SUM(Y2:Y76)</f>
        <v>700</v>
      </c>
      <c r="Z77" s="93">
        <f>SUM(Z2:Z76)</f>
        <v>139564.79999999999</v>
      </c>
      <c r="AA77" s="92">
        <f>SUM(AA2:AA76)</f>
        <v>41.667000000000002</v>
      </c>
    </row>
    <row r="78" spans="1:27" ht="38.25" x14ac:dyDescent="0.2">
      <c r="A78" s="19">
        <v>11</v>
      </c>
      <c r="B78" s="70" t="s">
        <v>145</v>
      </c>
      <c r="C78" s="52"/>
      <c r="D78" s="52">
        <v>160</v>
      </c>
      <c r="E78" s="52"/>
      <c r="F78" s="52"/>
      <c r="G78" s="90">
        <f>70*26</f>
        <v>1820</v>
      </c>
      <c r="H78" s="90">
        <f>38016/8</f>
        <v>4752</v>
      </c>
      <c r="I78" s="90">
        <f>70*26</f>
        <v>1820</v>
      </c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8"/>
    </row>
    <row r="79" spans="1:27" s="81" customFormat="1" x14ac:dyDescent="0.2">
      <c r="A79" s="87">
        <v>86</v>
      </c>
      <c r="B79" s="86" t="s">
        <v>144</v>
      </c>
      <c r="C79" s="85"/>
      <c r="D79" s="85">
        <f>+D78+D77</f>
        <v>286</v>
      </c>
      <c r="E79" s="85"/>
      <c r="F79" s="85"/>
      <c r="G79" s="83">
        <f>+G78+G77</f>
        <v>2252</v>
      </c>
      <c r="H79" s="82">
        <f>+H78+H77</f>
        <v>4791</v>
      </c>
      <c r="I79" s="82">
        <f>+I78+I77</f>
        <v>1830</v>
      </c>
      <c r="J79" s="83">
        <f>+J78+J77</f>
        <v>192</v>
      </c>
      <c r="K79" s="82">
        <f>+K78+K77</f>
        <v>21</v>
      </c>
      <c r="L79" s="83">
        <f>+L78+L77</f>
        <v>0</v>
      </c>
      <c r="M79" s="84">
        <f>+M78+M77</f>
        <v>21</v>
      </c>
      <c r="N79" s="84">
        <f>+N78+N77</f>
        <v>7</v>
      </c>
      <c r="O79" s="84">
        <f>+O78+O77</f>
        <v>2</v>
      </c>
      <c r="P79" s="82">
        <f>+P78+P77</f>
        <v>1</v>
      </c>
      <c r="Q79" s="82">
        <f>+Q78+Q77</f>
        <v>13</v>
      </c>
      <c r="R79" s="82">
        <f>+R78+R77</f>
        <v>5</v>
      </c>
      <c r="S79" s="82">
        <f>+S78+S77</f>
        <v>9</v>
      </c>
      <c r="T79" s="82">
        <f>+T78+T77</f>
        <v>37</v>
      </c>
      <c r="U79" s="82">
        <f>+U78+U77</f>
        <v>118</v>
      </c>
      <c r="V79" s="83">
        <f>+V78+V77</f>
        <v>20</v>
      </c>
      <c r="W79" s="82">
        <f>+W78+W77</f>
        <v>9370</v>
      </c>
      <c r="X79" s="82">
        <f>+X78+X77</f>
        <v>100</v>
      </c>
      <c r="Y79" s="83">
        <f>+Y78+Y77</f>
        <v>700</v>
      </c>
      <c r="Z79" s="83">
        <f>+Z78+Z77</f>
        <v>139564.79999999999</v>
      </c>
      <c r="AA79" s="82">
        <f>+AA78+AA77</f>
        <v>41.667000000000002</v>
      </c>
    </row>
    <row r="81" spans="4:27" x14ac:dyDescent="0.2">
      <c r="AA81" s="17">
        <v>41.667000000000002</v>
      </c>
    </row>
    <row r="83" spans="4:27" x14ac:dyDescent="0.2">
      <c r="D83" s="17">
        <v>126</v>
      </c>
      <c r="H83" s="17" t="s">
        <v>143</v>
      </c>
      <c r="I83" s="17" t="s">
        <v>142</v>
      </c>
    </row>
    <row r="84" spans="4:27" x14ac:dyDescent="0.2">
      <c r="Z84" s="17">
        <v>139564.79999999999</v>
      </c>
      <c r="AA84" s="17">
        <f>+AA81-AA77</f>
        <v>0</v>
      </c>
    </row>
    <row r="85" spans="4:27" x14ac:dyDescent="0.2">
      <c r="D85" s="17">
        <f>+D77-D83</f>
        <v>0</v>
      </c>
      <c r="E85" s="17">
        <f>51/7</f>
        <v>7.2857142857142856</v>
      </c>
      <c r="Z85" s="50">
        <f>+Z79-Z84</f>
        <v>0</v>
      </c>
    </row>
  </sheetData>
  <autoFilter ref="A1:AA79" xr:uid="{6E83ED82-D69D-4334-9BCE-0AE849D15B34}"/>
  <conditionalFormatting sqref="B1">
    <cfRule type="duplicateValues" dxfId="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3C85-3C76-4E89-8E2C-A5AD97487320}">
  <dimension ref="A2:AC90"/>
  <sheetViews>
    <sheetView zoomScale="82" zoomScaleNormal="82" workbookViewId="0">
      <pane xSplit="2" ySplit="2" topLeftCell="C77" activePane="bottomRight" state="frozen"/>
      <selection pane="topRight" activeCell="C1" sqref="C1"/>
      <selection pane="bottomLeft" activeCell="A3" sqref="A3"/>
      <selection pane="bottomRight" activeCell="J83" sqref="J83"/>
    </sheetView>
  </sheetViews>
  <sheetFormatPr baseColWidth="10" defaultRowHeight="12.75" x14ac:dyDescent="0.2"/>
  <cols>
    <col min="1" max="1" width="4" style="17" customWidth="1"/>
    <col min="2" max="2" width="29.25" style="23" customWidth="1"/>
    <col min="3" max="9" width="10" style="17" customWidth="1"/>
    <col min="10" max="10" width="11" style="17"/>
    <col min="11" max="25" width="10" style="17" customWidth="1"/>
    <col min="26" max="16384" width="11" style="17"/>
  </cols>
  <sheetData>
    <row r="2" spans="1:26" ht="102" x14ac:dyDescent="0.2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6" t="s">
        <v>9</v>
      </c>
      <c r="K2" s="7" t="s">
        <v>10</v>
      </c>
      <c r="L2" s="80" t="s">
        <v>12</v>
      </c>
      <c r="M2" s="78" t="s">
        <v>13</v>
      </c>
      <c r="N2" s="79" t="s">
        <v>141</v>
      </c>
      <c r="O2" s="11" t="s">
        <v>15</v>
      </c>
      <c r="P2" s="11" t="s">
        <v>16</v>
      </c>
      <c r="Q2" s="11" t="s">
        <v>17</v>
      </c>
      <c r="R2" s="10" t="s">
        <v>18</v>
      </c>
      <c r="S2" s="11" t="s">
        <v>19</v>
      </c>
      <c r="T2" s="11" t="s">
        <v>179</v>
      </c>
      <c r="U2" s="78" t="s">
        <v>140</v>
      </c>
      <c r="V2" s="78" t="s">
        <v>22</v>
      </c>
      <c r="W2" s="78" t="s">
        <v>177</v>
      </c>
      <c r="X2" s="120" t="s">
        <v>21</v>
      </c>
      <c r="Y2" s="15" t="s">
        <v>24</v>
      </c>
      <c r="Z2" s="65" t="s">
        <v>25</v>
      </c>
    </row>
    <row r="3" spans="1:26" ht="74.25" x14ac:dyDescent="0.2">
      <c r="A3" s="52">
        <v>1</v>
      </c>
      <c r="B3" s="25" t="s">
        <v>26</v>
      </c>
      <c r="C3" s="52" t="s">
        <v>27</v>
      </c>
      <c r="D3" s="52">
        <v>1</v>
      </c>
      <c r="E3" s="20" t="s">
        <v>28</v>
      </c>
      <c r="F3" s="20" t="s">
        <v>29</v>
      </c>
      <c r="G3" s="52">
        <f>SUM(H3:S3)</f>
        <v>4</v>
      </c>
      <c r="H3" s="52"/>
      <c r="I3" s="52"/>
      <c r="J3" s="52">
        <v>4</v>
      </c>
      <c r="K3" s="52"/>
      <c r="L3" s="52"/>
      <c r="M3" s="52"/>
      <c r="N3" s="52"/>
      <c r="O3" s="52"/>
      <c r="P3" s="52"/>
      <c r="Q3" s="52"/>
      <c r="R3" s="52"/>
      <c r="S3" s="52"/>
      <c r="T3" s="52">
        <v>1</v>
      </c>
      <c r="U3" s="52"/>
      <c r="V3" s="52"/>
      <c r="W3" s="52"/>
      <c r="X3" s="52"/>
      <c r="Y3" s="52"/>
      <c r="Z3" s="42">
        <v>0.5</v>
      </c>
    </row>
    <row r="4" spans="1:26" ht="74.25" x14ac:dyDescent="0.2">
      <c r="A4" s="52">
        <v>2</v>
      </c>
      <c r="B4" s="25" t="s">
        <v>167</v>
      </c>
      <c r="C4" s="52" t="s">
        <v>33</v>
      </c>
      <c r="D4" s="52">
        <v>1</v>
      </c>
      <c r="E4" s="20" t="s">
        <v>28</v>
      </c>
      <c r="F4" s="20" t="s">
        <v>29</v>
      </c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>
        <v>1</v>
      </c>
      <c r="U4" s="52"/>
      <c r="V4" s="52"/>
      <c r="W4" s="52"/>
      <c r="X4" s="52"/>
      <c r="Y4" s="52"/>
      <c r="Z4" s="42"/>
    </row>
    <row r="5" spans="1:26" ht="74.25" x14ac:dyDescent="0.2">
      <c r="A5" s="52">
        <v>3</v>
      </c>
      <c r="B5" s="25" t="s">
        <v>30</v>
      </c>
      <c r="C5" s="52" t="s">
        <v>27</v>
      </c>
      <c r="D5" s="52">
        <v>2</v>
      </c>
      <c r="E5" s="20" t="s">
        <v>28</v>
      </c>
      <c r="F5" s="20" t="s">
        <v>29</v>
      </c>
      <c r="G5" s="52">
        <f>SUM(H5:S5)</f>
        <v>10</v>
      </c>
      <c r="H5" s="52">
        <v>1</v>
      </c>
      <c r="I5" s="52"/>
      <c r="J5" s="52">
        <v>3</v>
      </c>
      <c r="K5" s="52">
        <v>1</v>
      </c>
      <c r="L5" s="52"/>
      <c r="M5" s="52"/>
      <c r="N5" s="52"/>
      <c r="O5" s="52">
        <v>1</v>
      </c>
      <c r="P5" s="52"/>
      <c r="Q5" s="52">
        <v>1</v>
      </c>
      <c r="R5" s="52"/>
      <c r="S5" s="52">
        <v>3</v>
      </c>
      <c r="T5" s="52">
        <v>1</v>
      </c>
      <c r="U5" s="52"/>
      <c r="V5" s="52"/>
      <c r="W5" s="52"/>
      <c r="X5" s="52">
        <v>250</v>
      </c>
      <c r="Y5" s="52"/>
      <c r="Z5" s="42">
        <v>0.5</v>
      </c>
    </row>
    <row r="6" spans="1:26" ht="74.25" x14ac:dyDescent="0.2">
      <c r="A6" s="52">
        <v>4</v>
      </c>
      <c r="B6" s="25" t="s">
        <v>31</v>
      </c>
      <c r="C6" s="52" t="s">
        <v>27</v>
      </c>
      <c r="D6" s="52">
        <v>1</v>
      </c>
      <c r="E6" s="20" t="s">
        <v>28</v>
      </c>
      <c r="F6" s="20" t="s">
        <v>29</v>
      </c>
      <c r="G6" s="52">
        <f>SUM(H6:S6)</f>
        <v>6</v>
      </c>
      <c r="H6" s="52"/>
      <c r="I6" s="52"/>
      <c r="J6" s="52">
        <v>5</v>
      </c>
      <c r="K6" s="52"/>
      <c r="L6" s="52"/>
      <c r="M6" s="52"/>
      <c r="N6" s="52"/>
      <c r="O6" s="52"/>
      <c r="P6" s="52"/>
      <c r="Q6" s="52"/>
      <c r="R6" s="52"/>
      <c r="S6" s="52">
        <v>1</v>
      </c>
      <c r="T6" s="52"/>
      <c r="U6" s="52"/>
      <c r="V6" s="52"/>
      <c r="W6" s="52"/>
      <c r="X6" s="52"/>
      <c r="Y6" s="52"/>
      <c r="Z6" s="42">
        <v>0.5</v>
      </c>
    </row>
    <row r="7" spans="1:26" s="139" customFormat="1" ht="74.25" x14ac:dyDescent="0.2">
      <c r="A7" s="52">
        <v>5</v>
      </c>
      <c r="B7" s="141" t="s">
        <v>34</v>
      </c>
      <c r="C7" s="52" t="s">
        <v>33</v>
      </c>
      <c r="D7" s="52">
        <v>10</v>
      </c>
      <c r="E7" s="20" t="s">
        <v>28</v>
      </c>
      <c r="F7" s="20" t="s">
        <v>29</v>
      </c>
      <c r="G7" s="52">
        <v>26</v>
      </c>
      <c r="H7" s="52">
        <v>18</v>
      </c>
      <c r="I7" s="52">
        <v>18</v>
      </c>
      <c r="J7" s="52">
        <v>26</v>
      </c>
      <c r="K7" s="52">
        <v>14</v>
      </c>
      <c r="L7" s="52">
        <v>8</v>
      </c>
      <c r="M7" s="52">
        <v>5</v>
      </c>
      <c r="N7" s="52"/>
      <c r="O7" s="52"/>
      <c r="P7" s="52"/>
      <c r="Q7" s="52"/>
      <c r="R7" s="52"/>
      <c r="S7" s="52">
        <v>1</v>
      </c>
      <c r="T7" s="52">
        <v>1</v>
      </c>
      <c r="U7" s="52"/>
      <c r="V7" s="52">
        <v>120</v>
      </c>
      <c r="W7" s="52">
        <v>380</v>
      </c>
      <c r="X7" s="52">
        <v>2460</v>
      </c>
      <c r="Y7" s="52">
        <v>37948</v>
      </c>
      <c r="Z7" s="140">
        <v>6</v>
      </c>
    </row>
    <row r="8" spans="1:26" ht="74.25" x14ac:dyDescent="0.2">
      <c r="A8" s="52">
        <v>6</v>
      </c>
      <c r="B8" s="25" t="s">
        <v>35</v>
      </c>
      <c r="C8" s="52" t="s">
        <v>27</v>
      </c>
      <c r="D8" s="52">
        <v>1</v>
      </c>
      <c r="E8" s="20" t="s">
        <v>28</v>
      </c>
      <c r="F8" s="20" t="s">
        <v>29</v>
      </c>
      <c r="G8" s="52">
        <f>SUM(H8:S8)</f>
        <v>9</v>
      </c>
      <c r="H8" s="52"/>
      <c r="I8" s="52"/>
      <c r="J8" s="52">
        <v>4</v>
      </c>
      <c r="K8" s="52"/>
      <c r="L8" s="52"/>
      <c r="M8" s="52"/>
      <c r="N8" s="52"/>
      <c r="O8" s="52"/>
      <c r="P8" s="52"/>
      <c r="Q8" s="52"/>
      <c r="R8" s="52"/>
      <c r="S8" s="52">
        <v>5</v>
      </c>
      <c r="T8" s="52">
        <v>1</v>
      </c>
      <c r="U8" s="52"/>
      <c r="V8" s="52"/>
      <c r="W8" s="52"/>
      <c r="X8" s="52"/>
      <c r="Y8" s="52"/>
      <c r="Z8" s="42">
        <v>0.5</v>
      </c>
    </row>
    <row r="9" spans="1:26" ht="74.25" x14ac:dyDescent="0.2">
      <c r="A9" s="52">
        <v>7</v>
      </c>
      <c r="B9" s="25" t="s">
        <v>36</v>
      </c>
      <c r="C9" s="52" t="s">
        <v>33</v>
      </c>
      <c r="D9" s="52">
        <v>1</v>
      </c>
      <c r="E9" s="20" t="s">
        <v>28</v>
      </c>
      <c r="F9" s="20" t="s">
        <v>29</v>
      </c>
      <c r="G9" s="52">
        <f>SUM(H9:S9)</f>
        <v>8</v>
      </c>
      <c r="H9" s="52">
        <v>4</v>
      </c>
      <c r="I9" s="52"/>
      <c r="J9" s="52">
        <v>4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42">
        <v>0.5</v>
      </c>
    </row>
    <row r="10" spans="1:26" ht="74.25" x14ac:dyDescent="0.2">
      <c r="A10" s="52">
        <v>8</v>
      </c>
      <c r="B10" s="25" t="s">
        <v>37</v>
      </c>
      <c r="C10" s="52" t="s">
        <v>33</v>
      </c>
      <c r="D10" s="52">
        <v>1</v>
      </c>
      <c r="E10" s="20" t="s">
        <v>28</v>
      </c>
      <c r="F10" s="20" t="s">
        <v>29</v>
      </c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>
        <v>1</v>
      </c>
      <c r="U10" s="52"/>
      <c r="V10" s="52"/>
      <c r="W10" s="52"/>
      <c r="X10" s="52"/>
      <c r="Y10" s="52"/>
      <c r="Z10" s="42"/>
    </row>
    <row r="11" spans="1:26" ht="74.25" x14ac:dyDescent="0.2">
      <c r="A11" s="52">
        <v>9</v>
      </c>
      <c r="B11" s="25" t="s">
        <v>116</v>
      </c>
      <c r="C11" s="52" t="s">
        <v>33</v>
      </c>
      <c r="D11" s="52">
        <v>1</v>
      </c>
      <c r="E11" s="20" t="s">
        <v>28</v>
      </c>
      <c r="F11" s="20" t="s">
        <v>29</v>
      </c>
      <c r="G11" s="52">
        <f>SUM(H11:S11)</f>
        <v>5</v>
      </c>
      <c r="H11" s="52"/>
      <c r="I11" s="52"/>
      <c r="J11" s="52">
        <v>2</v>
      </c>
      <c r="K11" s="52">
        <v>1</v>
      </c>
      <c r="L11" s="52"/>
      <c r="M11" s="52"/>
      <c r="N11" s="52">
        <v>2</v>
      </c>
      <c r="O11" s="52"/>
      <c r="P11" s="52"/>
      <c r="Q11" s="52"/>
      <c r="R11" s="52"/>
      <c r="S11" s="52"/>
      <c r="T11" s="52">
        <v>1</v>
      </c>
      <c r="U11" s="52">
        <v>425</v>
      </c>
      <c r="V11" s="52"/>
      <c r="W11" s="52"/>
      <c r="X11" s="52">
        <v>100</v>
      </c>
      <c r="Y11" s="52"/>
      <c r="Z11" s="42">
        <v>0.5</v>
      </c>
    </row>
    <row r="12" spans="1:26" ht="74.25" x14ac:dyDescent="0.2">
      <c r="A12" s="52">
        <v>10</v>
      </c>
      <c r="B12" s="25" t="s">
        <v>115</v>
      </c>
      <c r="C12" s="52" t="s">
        <v>33</v>
      </c>
      <c r="D12" s="52">
        <v>1</v>
      </c>
      <c r="E12" s="20" t="s">
        <v>28</v>
      </c>
      <c r="F12" s="20" t="s">
        <v>29</v>
      </c>
      <c r="G12" s="52">
        <f>SUM(H12:S12)</f>
        <v>4</v>
      </c>
      <c r="H12" s="52">
        <v>1</v>
      </c>
      <c r="I12" s="52"/>
      <c r="J12" s="52">
        <v>1</v>
      </c>
      <c r="K12" s="52">
        <v>1</v>
      </c>
      <c r="L12" s="52"/>
      <c r="M12" s="52"/>
      <c r="N12" s="52"/>
      <c r="O12" s="52"/>
      <c r="P12" s="52"/>
      <c r="Q12" s="52"/>
      <c r="R12" s="52">
        <v>1</v>
      </c>
      <c r="S12" s="52"/>
      <c r="T12" s="52">
        <v>1</v>
      </c>
      <c r="U12" s="52"/>
      <c r="V12" s="52"/>
      <c r="W12" s="52"/>
      <c r="X12" s="52">
        <v>100</v>
      </c>
      <c r="Y12" s="52"/>
      <c r="Z12" s="42">
        <v>0.5</v>
      </c>
    </row>
    <row r="13" spans="1:26" ht="74.25" x14ac:dyDescent="0.2">
      <c r="A13" s="52">
        <v>11</v>
      </c>
      <c r="B13" s="25" t="s">
        <v>197</v>
      </c>
      <c r="C13" s="52" t="s">
        <v>33</v>
      </c>
      <c r="D13" s="52">
        <v>1</v>
      </c>
      <c r="E13" s="20" t="s">
        <v>28</v>
      </c>
      <c r="F13" s="20" t="s">
        <v>29</v>
      </c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>
        <v>1</v>
      </c>
      <c r="U13" s="52"/>
      <c r="V13" s="52"/>
      <c r="W13" s="52"/>
      <c r="X13" s="52"/>
      <c r="Y13" s="52"/>
      <c r="Z13" s="42"/>
    </row>
    <row r="14" spans="1:26" ht="74.25" x14ac:dyDescent="0.2">
      <c r="A14" s="52">
        <v>12</v>
      </c>
      <c r="B14" s="25" t="s">
        <v>38</v>
      </c>
      <c r="C14" s="52" t="s">
        <v>27</v>
      </c>
      <c r="D14" s="52">
        <v>1</v>
      </c>
      <c r="E14" s="20" t="s">
        <v>28</v>
      </c>
      <c r="F14" s="20" t="s">
        <v>29</v>
      </c>
      <c r="G14" s="52">
        <f>SUM(H14:S14)</f>
        <v>9</v>
      </c>
      <c r="H14" s="52"/>
      <c r="I14" s="52"/>
      <c r="J14" s="52">
        <v>4</v>
      </c>
      <c r="K14" s="52"/>
      <c r="L14" s="52"/>
      <c r="M14" s="52"/>
      <c r="N14" s="52"/>
      <c r="O14" s="52"/>
      <c r="P14" s="52"/>
      <c r="Q14" s="52"/>
      <c r="R14" s="52"/>
      <c r="S14" s="52">
        <v>5</v>
      </c>
      <c r="T14" s="52"/>
      <c r="U14" s="52"/>
      <c r="V14" s="52"/>
      <c r="W14" s="52"/>
      <c r="X14" s="52"/>
      <c r="Y14" s="52"/>
      <c r="Z14" s="42">
        <v>0.5</v>
      </c>
    </row>
    <row r="15" spans="1:26" ht="12" customHeight="1" x14ac:dyDescent="0.2">
      <c r="A15" s="52">
        <v>13</v>
      </c>
      <c r="B15" s="25" t="s">
        <v>196</v>
      </c>
      <c r="C15" s="52" t="s">
        <v>33</v>
      </c>
      <c r="D15" s="52">
        <v>1</v>
      </c>
      <c r="E15" s="20" t="s">
        <v>28</v>
      </c>
      <c r="F15" s="20" t="s">
        <v>29</v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>
        <v>1</v>
      </c>
      <c r="U15" s="52"/>
      <c r="V15" s="52"/>
      <c r="W15" s="52"/>
      <c r="X15" s="52"/>
      <c r="Y15" s="52">
        <v>3057</v>
      </c>
      <c r="Z15" s="42"/>
    </row>
    <row r="16" spans="1:26" ht="74.25" x14ac:dyDescent="0.2">
      <c r="A16" s="52">
        <v>14</v>
      </c>
      <c r="B16" s="25" t="s">
        <v>39</v>
      </c>
      <c r="C16" s="52" t="s">
        <v>33</v>
      </c>
      <c r="D16" s="52">
        <v>1</v>
      </c>
      <c r="E16" s="20" t="s">
        <v>28</v>
      </c>
      <c r="F16" s="20" t="s">
        <v>29</v>
      </c>
      <c r="G16" s="52">
        <f>SUM(H16:S16)</f>
        <v>2</v>
      </c>
      <c r="H16" s="52">
        <v>1</v>
      </c>
      <c r="I16" s="52"/>
      <c r="J16" s="52">
        <v>1</v>
      </c>
      <c r="K16" s="52"/>
      <c r="L16" s="52"/>
      <c r="M16" s="52"/>
      <c r="N16" s="52"/>
      <c r="O16" s="52"/>
      <c r="P16" s="52"/>
      <c r="Q16" s="52"/>
      <c r="R16" s="52"/>
      <c r="S16" s="52"/>
      <c r="T16" s="52">
        <v>1</v>
      </c>
      <c r="U16" s="52"/>
      <c r="V16" s="52"/>
      <c r="W16" s="52"/>
      <c r="X16" s="52"/>
      <c r="Y16" s="52"/>
      <c r="Z16" s="42">
        <v>0.5</v>
      </c>
    </row>
    <row r="17" spans="1:26" s="139" customFormat="1" ht="74.25" x14ac:dyDescent="0.2">
      <c r="A17" s="52">
        <v>15</v>
      </c>
      <c r="B17" s="141" t="s">
        <v>40</v>
      </c>
      <c r="C17" s="52" t="s">
        <v>27</v>
      </c>
      <c r="D17" s="52">
        <v>10</v>
      </c>
      <c r="E17" s="20" t="s">
        <v>28</v>
      </c>
      <c r="F17" s="20" t="s">
        <v>29</v>
      </c>
      <c r="G17" s="52">
        <f>SUM(H17:S17)</f>
        <v>9</v>
      </c>
      <c r="H17" s="52"/>
      <c r="I17" s="52"/>
      <c r="J17" s="52">
        <v>3</v>
      </c>
      <c r="K17" s="52"/>
      <c r="L17" s="52"/>
      <c r="M17" s="52"/>
      <c r="N17" s="52"/>
      <c r="O17" s="52"/>
      <c r="P17" s="52"/>
      <c r="Q17" s="52"/>
      <c r="R17" s="52"/>
      <c r="S17" s="52">
        <v>6</v>
      </c>
      <c r="T17" s="52"/>
      <c r="U17" s="52"/>
      <c r="V17" s="52"/>
      <c r="W17" s="52"/>
      <c r="X17" s="52"/>
      <c r="Y17" s="52">
        <v>8000</v>
      </c>
      <c r="Z17" s="140">
        <v>6</v>
      </c>
    </row>
    <row r="18" spans="1:26" ht="74.25" x14ac:dyDescent="0.2">
      <c r="A18" s="52">
        <v>16</v>
      </c>
      <c r="B18" s="25" t="s">
        <v>41</v>
      </c>
      <c r="C18" s="52" t="s">
        <v>27</v>
      </c>
      <c r="D18" s="52">
        <v>3</v>
      </c>
      <c r="E18" s="20" t="s">
        <v>28</v>
      </c>
      <c r="F18" s="20" t="s">
        <v>29</v>
      </c>
      <c r="G18" s="52">
        <f>SUM(H18:S18)</f>
        <v>3</v>
      </c>
      <c r="H18" s="52"/>
      <c r="I18" s="52"/>
      <c r="J18" s="52">
        <v>1</v>
      </c>
      <c r="K18" s="52">
        <v>1</v>
      </c>
      <c r="L18" s="52"/>
      <c r="M18" s="52"/>
      <c r="N18" s="52"/>
      <c r="O18" s="52"/>
      <c r="P18" s="52"/>
      <c r="Q18" s="52"/>
      <c r="R18" s="52"/>
      <c r="S18" s="52">
        <v>1</v>
      </c>
      <c r="T18" s="52"/>
      <c r="U18" s="52"/>
      <c r="V18" s="52"/>
      <c r="W18" s="52"/>
      <c r="X18" s="52">
        <v>900</v>
      </c>
      <c r="Y18" s="52">
        <v>4726</v>
      </c>
      <c r="Z18" s="42">
        <v>0.5</v>
      </c>
    </row>
    <row r="19" spans="1:26" ht="74.25" x14ac:dyDescent="0.2">
      <c r="A19" s="52">
        <v>17</v>
      </c>
      <c r="B19" s="25" t="s">
        <v>89</v>
      </c>
      <c r="C19" s="52" t="s">
        <v>33</v>
      </c>
      <c r="D19" s="52">
        <v>1</v>
      </c>
      <c r="E19" s="20" t="s">
        <v>28</v>
      </c>
      <c r="F19" s="20" t="s">
        <v>29</v>
      </c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>
        <v>1078</v>
      </c>
      <c r="Z19" s="42"/>
    </row>
    <row r="20" spans="1:26" ht="74.25" x14ac:dyDescent="0.2">
      <c r="A20" s="52">
        <v>18</v>
      </c>
      <c r="B20" s="25" t="s">
        <v>48</v>
      </c>
      <c r="C20" s="52" t="s">
        <v>33</v>
      </c>
      <c r="D20" s="52">
        <v>1</v>
      </c>
      <c r="E20" s="20" t="s">
        <v>28</v>
      </c>
      <c r="F20" s="20" t="s">
        <v>29</v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>
        <v>1</v>
      </c>
      <c r="U20" s="52"/>
      <c r="V20" s="52"/>
      <c r="W20" s="52"/>
      <c r="X20" s="52"/>
      <c r="Y20" s="52"/>
      <c r="Z20" s="42"/>
    </row>
    <row r="21" spans="1:26" ht="74.25" x14ac:dyDescent="0.2">
      <c r="A21" s="52">
        <v>19</v>
      </c>
      <c r="B21" s="25" t="s">
        <v>43</v>
      </c>
      <c r="C21" s="52" t="s">
        <v>27</v>
      </c>
      <c r="D21" s="52">
        <v>1</v>
      </c>
      <c r="E21" s="20" t="s">
        <v>28</v>
      </c>
      <c r="F21" s="20" t="s">
        <v>29</v>
      </c>
      <c r="G21" s="52">
        <f>SUM(H21:S21)</f>
        <v>3</v>
      </c>
      <c r="H21" s="52"/>
      <c r="I21" s="52"/>
      <c r="J21" s="52">
        <v>3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42">
        <v>0.5</v>
      </c>
    </row>
    <row r="22" spans="1:26" ht="74.25" x14ac:dyDescent="0.2">
      <c r="A22" s="52">
        <v>20</v>
      </c>
      <c r="B22" s="143" t="s">
        <v>195</v>
      </c>
      <c r="C22" s="52" t="s">
        <v>33</v>
      </c>
      <c r="D22" s="52">
        <v>1</v>
      </c>
      <c r="E22" s="20" t="s">
        <v>28</v>
      </c>
      <c r="F22" s="20" t="s">
        <v>29</v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>
        <v>1</v>
      </c>
      <c r="U22" s="52"/>
      <c r="V22" s="52"/>
      <c r="W22" s="52"/>
      <c r="X22" s="52"/>
      <c r="Y22" s="52"/>
      <c r="Z22" s="42"/>
    </row>
    <row r="23" spans="1:26" ht="74.25" x14ac:dyDescent="0.2">
      <c r="A23" s="52">
        <v>21</v>
      </c>
      <c r="B23" s="25" t="s">
        <v>84</v>
      </c>
      <c r="C23" s="52" t="s">
        <v>33</v>
      </c>
      <c r="D23" s="52">
        <v>1</v>
      </c>
      <c r="E23" s="20" t="s">
        <v>28</v>
      </c>
      <c r="F23" s="20" t="s">
        <v>29</v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>
        <v>1</v>
      </c>
      <c r="U23" s="52"/>
      <c r="V23" s="52"/>
      <c r="W23" s="52"/>
      <c r="X23" s="52"/>
      <c r="Y23" s="52">
        <v>778</v>
      </c>
      <c r="Z23" s="42"/>
    </row>
    <row r="24" spans="1:26" ht="74.25" x14ac:dyDescent="0.2">
      <c r="A24" s="52">
        <v>22</v>
      </c>
      <c r="B24" s="25" t="s">
        <v>44</v>
      </c>
      <c r="C24" s="52" t="s">
        <v>27</v>
      </c>
      <c r="D24" s="52">
        <v>1</v>
      </c>
      <c r="E24" s="20" t="s">
        <v>28</v>
      </c>
      <c r="F24" s="20" t="s">
        <v>29</v>
      </c>
      <c r="G24" s="52">
        <f>SUM(H24:S24)</f>
        <v>7</v>
      </c>
      <c r="H24" s="52"/>
      <c r="I24" s="52"/>
      <c r="J24" s="52">
        <v>3</v>
      </c>
      <c r="K24" s="52"/>
      <c r="L24" s="52"/>
      <c r="M24" s="52"/>
      <c r="N24" s="52"/>
      <c r="O24" s="52"/>
      <c r="P24" s="52"/>
      <c r="Q24" s="52"/>
      <c r="R24" s="52"/>
      <c r="S24" s="52">
        <v>4</v>
      </c>
      <c r="T24" s="52">
        <v>1</v>
      </c>
      <c r="U24" s="52"/>
      <c r="V24" s="52"/>
      <c r="W24" s="52"/>
      <c r="X24" s="52"/>
      <c r="Y24" s="52"/>
      <c r="Z24" s="42">
        <v>0.5</v>
      </c>
    </row>
    <row r="25" spans="1:26" ht="74.25" x14ac:dyDescent="0.2">
      <c r="A25" s="52">
        <v>23</v>
      </c>
      <c r="B25" s="25" t="s">
        <v>45</v>
      </c>
      <c r="C25" s="52" t="s">
        <v>27</v>
      </c>
      <c r="D25" s="52">
        <v>1</v>
      </c>
      <c r="E25" s="20" t="s">
        <v>28</v>
      </c>
      <c r="F25" s="20" t="s">
        <v>29</v>
      </c>
      <c r="G25" s="52">
        <f>SUM(H25:S25)</f>
        <v>7</v>
      </c>
      <c r="H25" s="52"/>
      <c r="I25" s="52"/>
      <c r="J25" s="52">
        <v>3</v>
      </c>
      <c r="K25" s="52"/>
      <c r="L25" s="52"/>
      <c r="M25" s="52"/>
      <c r="N25" s="52"/>
      <c r="O25" s="52"/>
      <c r="P25" s="52"/>
      <c r="Q25" s="52"/>
      <c r="R25" s="52"/>
      <c r="S25" s="52">
        <v>4</v>
      </c>
      <c r="T25" s="52"/>
      <c r="U25" s="52"/>
      <c r="V25" s="52"/>
      <c r="W25" s="52"/>
      <c r="X25" s="52"/>
      <c r="Y25" s="52"/>
      <c r="Z25" s="42">
        <v>0.5</v>
      </c>
    </row>
    <row r="26" spans="1:26" ht="74.25" x14ac:dyDescent="0.2">
      <c r="A26" s="52">
        <v>24</v>
      </c>
      <c r="B26" s="25" t="s">
        <v>194</v>
      </c>
      <c r="C26" s="52" t="s">
        <v>33</v>
      </c>
      <c r="D26" s="52">
        <v>1</v>
      </c>
      <c r="E26" s="20" t="s">
        <v>28</v>
      </c>
      <c r="F26" s="20" t="s">
        <v>29</v>
      </c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>
        <v>1</v>
      </c>
      <c r="U26" s="52"/>
      <c r="V26" s="52"/>
      <c r="W26" s="52"/>
      <c r="X26" s="52"/>
      <c r="Y26" s="52"/>
      <c r="Z26" s="42"/>
    </row>
    <row r="27" spans="1:26" ht="74.25" x14ac:dyDescent="0.2">
      <c r="A27" s="52">
        <v>25</v>
      </c>
      <c r="B27" s="25" t="s">
        <v>86</v>
      </c>
      <c r="C27" s="52" t="s">
        <v>33</v>
      </c>
      <c r="D27" s="52">
        <v>1</v>
      </c>
      <c r="E27" s="20" t="s">
        <v>28</v>
      </c>
      <c r="F27" s="20" t="s">
        <v>29</v>
      </c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>
        <v>2442</v>
      </c>
      <c r="Z27" s="42"/>
    </row>
    <row r="28" spans="1:26" ht="74.25" x14ac:dyDescent="0.2">
      <c r="A28" s="52">
        <v>26</v>
      </c>
      <c r="B28" s="25" t="s">
        <v>193</v>
      </c>
      <c r="C28" s="52" t="s">
        <v>33</v>
      </c>
      <c r="D28" s="52">
        <v>1</v>
      </c>
      <c r="E28" s="20" t="s">
        <v>28</v>
      </c>
      <c r="F28" s="20" t="s">
        <v>29</v>
      </c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>
        <v>1171</v>
      </c>
      <c r="Z28" s="42"/>
    </row>
    <row r="29" spans="1:26" ht="74.25" x14ac:dyDescent="0.2">
      <c r="A29" s="52">
        <v>27</v>
      </c>
      <c r="B29" s="25" t="s">
        <v>192</v>
      </c>
      <c r="C29" s="52" t="s">
        <v>33</v>
      </c>
      <c r="D29" s="52">
        <v>1</v>
      </c>
      <c r="E29" s="20" t="s">
        <v>28</v>
      </c>
      <c r="F29" s="20" t="s">
        <v>29</v>
      </c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>
        <v>1</v>
      </c>
      <c r="U29" s="52"/>
      <c r="V29" s="52"/>
      <c r="W29" s="52"/>
      <c r="X29" s="52"/>
      <c r="Y29" s="52"/>
      <c r="Z29" s="42"/>
    </row>
    <row r="30" spans="1:26" ht="74.25" x14ac:dyDescent="0.2">
      <c r="A30" s="52">
        <v>28</v>
      </c>
      <c r="B30" s="25" t="s">
        <v>46</v>
      </c>
      <c r="C30" s="52" t="s">
        <v>27</v>
      </c>
      <c r="D30" s="52">
        <v>1</v>
      </c>
      <c r="E30" s="20" t="s">
        <v>28</v>
      </c>
      <c r="F30" s="20" t="s">
        <v>29</v>
      </c>
      <c r="G30" s="52">
        <f>SUM(H30:S30)</f>
        <v>9</v>
      </c>
      <c r="H30" s="52"/>
      <c r="I30" s="52"/>
      <c r="J30" s="52">
        <v>4</v>
      </c>
      <c r="K30" s="52"/>
      <c r="L30" s="52"/>
      <c r="M30" s="52"/>
      <c r="N30" s="52"/>
      <c r="O30" s="52"/>
      <c r="P30" s="52"/>
      <c r="Q30" s="52"/>
      <c r="R30" s="52"/>
      <c r="S30" s="52">
        <v>5</v>
      </c>
      <c r="T30" s="52"/>
      <c r="U30" s="52"/>
      <c r="V30" s="52"/>
      <c r="W30" s="52"/>
      <c r="X30" s="52"/>
      <c r="Y30" s="52"/>
      <c r="Z30" s="42">
        <v>0.5</v>
      </c>
    </row>
    <row r="31" spans="1:26" ht="74.25" x14ac:dyDescent="0.2">
      <c r="A31" s="52">
        <v>29</v>
      </c>
      <c r="B31" s="25" t="s">
        <v>47</v>
      </c>
      <c r="C31" s="52" t="s">
        <v>33</v>
      </c>
      <c r="D31" s="52">
        <v>1</v>
      </c>
      <c r="E31" s="20" t="s">
        <v>28</v>
      </c>
      <c r="F31" s="20" t="s">
        <v>29</v>
      </c>
      <c r="G31" s="52">
        <f>SUM(H31:S31)</f>
        <v>6</v>
      </c>
      <c r="H31" s="52">
        <v>3</v>
      </c>
      <c r="I31" s="52"/>
      <c r="J31" s="52">
        <v>3</v>
      </c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42">
        <v>0.5</v>
      </c>
    </row>
    <row r="32" spans="1:26" ht="74.25" x14ac:dyDescent="0.2">
      <c r="A32" s="52">
        <v>30</v>
      </c>
      <c r="B32" s="25" t="s">
        <v>50</v>
      </c>
      <c r="C32" s="52" t="s">
        <v>33</v>
      </c>
      <c r="D32" s="52">
        <v>1</v>
      </c>
      <c r="E32" s="20" t="s">
        <v>28</v>
      </c>
      <c r="F32" s="20" t="s">
        <v>29</v>
      </c>
      <c r="G32" s="52">
        <f>SUM(H32:S32)</f>
        <v>4</v>
      </c>
      <c r="H32" s="52">
        <v>1</v>
      </c>
      <c r="I32" s="52"/>
      <c r="J32" s="52">
        <v>2</v>
      </c>
      <c r="K32" s="52">
        <v>1</v>
      </c>
      <c r="L32" s="52"/>
      <c r="M32" s="52"/>
      <c r="N32" s="52"/>
      <c r="O32" s="52"/>
      <c r="P32" s="52"/>
      <c r="Q32" s="52"/>
      <c r="R32" s="52"/>
      <c r="S32" s="52"/>
      <c r="T32" s="52">
        <v>1</v>
      </c>
      <c r="U32" s="52"/>
      <c r="V32" s="52"/>
      <c r="W32" s="52"/>
      <c r="X32" s="52">
        <v>200</v>
      </c>
      <c r="Y32" s="52"/>
      <c r="Z32" s="42">
        <v>0.5</v>
      </c>
    </row>
    <row r="33" spans="1:26" ht="74.25" x14ac:dyDescent="0.2">
      <c r="A33" s="52">
        <v>31</v>
      </c>
      <c r="B33" s="25" t="s">
        <v>51</v>
      </c>
      <c r="C33" s="52" t="s">
        <v>33</v>
      </c>
      <c r="D33" s="52">
        <v>1</v>
      </c>
      <c r="E33" s="20" t="s">
        <v>28</v>
      </c>
      <c r="F33" s="20" t="s">
        <v>29</v>
      </c>
      <c r="G33" s="52">
        <f>SUM(H33:S33)</f>
        <v>1</v>
      </c>
      <c r="H33" s="52"/>
      <c r="I33" s="52"/>
      <c r="J33" s="52">
        <v>1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42">
        <v>0.5</v>
      </c>
    </row>
    <row r="34" spans="1:26" ht="74.25" x14ac:dyDescent="0.2">
      <c r="A34" s="52">
        <v>32</v>
      </c>
      <c r="B34" s="25" t="s">
        <v>53</v>
      </c>
      <c r="C34" s="52" t="s">
        <v>27</v>
      </c>
      <c r="D34" s="52">
        <v>1</v>
      </c>
      <c r="E34" s="20" t="s">
        <v>28</v>
      </c>
      <c r="F34" s="20" t="s">
        <v>29</v>
      </c>
      <c r="G34" s="52">
        <f>SUM(H34:S34)</f>
        <v>7</v>
      </c>
      <c r="H34" s="52"/>
      <c r="I34" s="52"/>
      <c r="J34" s="52">
        <v>2</v>
      </c>
      <c r="K34" s="52">
        <v>1</v>
      </c>
      <c r="L34" s="52"/>
      <c r="M34" s="52"/>
      <c r="N34" s="52"/>
      <c r="O34" s="52"/>
      <c r="P34" s="52"/>
      <c r="Q34" s="52"/>
      <c r="R34" s="52"/>
      <c r="S34" s="52">
        <v>4</v>
      </c>
      <c r="T34" s="52">
        <v>1</v>
      </c>
      <c r="U34" s="52"/>
      <c r="V34" s="52"/>
      <c r="W34" s="52"/>
      <c r="X34" s="52">
        <v>1300</v>
      </c>
      <c r="Y34" s="52"/>
      <c r="Z34" s="42">
        <v>0.5</v>
      </c>
    </row>
    <row r="35" spans="1:26" ht="74.25" x14ac:dyDescent="0.2">
      <c r="A35" s="52">
        <v>33</v>
      </c>
      <c r="B35" s="138" t="s">
        <v>151</v>
      </c>
      <c r="C35" s="52" t="s">
        <v>33</v>
      </c>
      <c r="D35" s="52">
        <v>1</v>
      </c>
      <c r="E35" s="20" t="s">
        <v>28</v>
      </c>
      <c r="F35" s="20" t="s">
        <v>29</v>
      </c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>
        <v>839</v>
      </c>
      <c r="Z35" s="42"/>
    </row>
    <row r="36" spans="1:26" ht="74.25" x14ac:dyDescent="0.2">
      <c r="A36" s="52">
        <v>34</v>
      </c>
      <c r="B36" s="142" t="s">
        <v>52</v>
      </c>
      <c r="C36" s="52" t="s">
        <v>33</v>
      </c>
      <c r="D36" s="52">
        <v>1</v>
      </c>
      <c r="E36" s="20" t="s">
        <v>28</v>
      </c>
      <c r="F36" s="20" t="s">
        <v>29</v>
      </c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>
        <v>1035</v>
      </c>
      <c r="Z36" s="42"/>
    </row>
    <row r="37" spans="1:26" ht="74.25" x14ac:dyDescent="0.2">
      <c r="A37" s="52">
        <v>35</v>
      </c>
      <c r="B37" s="142" t="s">
        <v>191</v>
      </c>
      <c r="C37" s="52" t="s">
        <v>27</v>
      </c>
      <c r="D37" s="52">
        <v>1</v>
      </c>
      <c r="E37" s="20" t="s">
        <v>28</v>
      </c>
      <c r="F37" s="20" t="s">
        <v>29</v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>
        <v>1</v>
      </c>
      <c r="U37" s="52"/>
      <c r="V37" s="52"/>
      <c r="W37" s="52"/>
      <c r="X37" s="52"/>
      <c r="Y37" s="52"/>
      <c r="Z37" s="42"/>
    </row>
    <row r="38" spans="1:26" ht="74.25" x14ac:dyDescent="0.2">
      <c r="A38" s="52">
        <v>36</v>
      </c>
      <c r="B38" s="25" t="s">
        <v>54</v>
      </c>
      <c r="C38" s="52" t="s">
        <v>27</v>
      </c>
      <c r="D38" s="52">
        <v>1</v>
      </c>
      <c r="E38" s="20" t="s">
        <v>28</v>
      </c>
      <c r="F38" s="20" t="s">
        <v>29</v>
      </c>
      <c r="G38" s="52">
        <f>SUM(H38:S38)</f>
        <v>5</v>
      </c>
      <c r="H38" s="52"/>
      <c r="I38" s="52"/>
      <c r="J38" s="52">
        <v>4</v>
      </c>
      <c r="K38" s="52">
        <v>1</v>
      </c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>
        <v>1200</v>
      </c>
      <c r="Y38" s="52"/>
      <c r="Z38" s="42">
        <v>0.5</v>
      </c>
    </row>
    <row r="39" spans="1:26" ht="74.25" x14ac:dyDescent="0.2">
      <c r="A39" s="52">
        <v>37</v>
      </c>
      <c r="B39" s="25" t="s">
        <v>55</v>
      </c>
      <c r="C39" s="52" t="s">
        <v>27</v>
      </c>
      <c r="D39" s="52">
        <v>1</v>
      </c>
      <c r="E39" s="20" t="s">
        <v>28</v>
      </c>
      <c r="F39" s="20" t="s">
        <v>29</v>
      </c>
      <c r="G39" s="52">
        <f>SUM(H39:S39)</f>
        <v>7</v>
      </c>
      <c r="H39" s="52"/>
      <c r="I39" s="52"/>
      <c r="J39" s="52">
        <v>6</v>
      </c>
      <c r="K39" s="52"/>
      <c r="L39" s="52"/>
      <c r="M39" s="52"/>
      <c r="N39" s="52"/>
      <c r="O39" s="52"/>
      <c r="P39" s="52"/>
      <c r="Q39" s="52"/>
      <c r="R39" s="52"/>
      <c r="S39" s="52">
        <v>1</v>
      </c>
      <c r="T39" s="52">
        <v>1</v>
      </c>
      <c r="U39" s="52"/>
      <c r="V39" s="52"/>
      <c r="W39" s="52"/>
      <c r="X39" s="52"/>
      <c r="Y39" s="52"/>
      <c r="Z39" s="42">
        <v>0.5</v>
      </c>
    </row>
    <row r="40" spans="1:26" ht="74.25" x14ac:dyDescent="0.2">
      <c r="A40" s="52">
        <v>38</v>
      </c>
      <c r="B40" s="25" t="s">
        <v>56</v>
      </c>
      <c r="C40" s="52" t="s">
        <v>27</v>
      </c>
      <c r="D40" s="52">
        <v>1</v>
      </c>
      <c r="E40" s="20" t="s">
        <v>28</v>
      </c>
      <c r="F40" s="20" t="s">
        <v>29</v>
      </c>
      <c r="G40" s="52">
        <f>SUM(H40:S40)</f>
        <v>3</v>
      </c>
      <c r="H40" s="52"/>
      <c r="I40" s="52"/>
      <c r="J40" s="52">
        <v>2</v>
      </c>
      <c r="K40" s="52"/>
      <c r="L40" s="52"/>
      <c r="M40" s="52"/>
      <c r="N40" s="52"/>
      <c r="O40" s="52"/>
      <c r="P40" s="52"/>
      <c r="Q40" s="52"/>
      <c r="R40" s="52"/>
      <c r="S40" s="52">
        <v>1</v>
      </c>
      <c r="T40" s="52">
        <v>1</v>
      </c>
      <c r="U40" s="52"/>
      <c r="V40" s="52"/>
      <c r="W40" s="52"/>
      <c r="X40" s="52"/>
      <c r="Y40" s="52">
        <v>4840</v>
      </c>
      <c r="Z40" s="42">
        <v>0.5</v>
      </c>
    </row>
    <row r="41" spans="1:26" ht="74.25" x14ac:dyDescent="0.2">
      <c r="A41" s="52">
        <v>39</v>
      </c>
      <c r="B41" s="25" t="s">
        <v>57</v>
      </c>
      <c r="C41" s="52" t="s">
        <v>27</v>
      </c>
      <c r="D41" s="52">
        <v>1</v>
      </c>
      <c r="E41" s="20" t="s">
        <v>28</v>
      </c>
      <c r="F41" s="20" t="s">
        <v>29</v>
      </c>
      <c r="G41" s="52">
        <f>SUM(H41:S41)</f>
        <v>5</v>
      </c>
      <c r="H41" s="52"/>
      <c r="I41" s="52"/>
      <c r="J41" s="52">
        <v>3</v>
      </c>
      <c r="K41" s="52"/>
      <c r="L41" s="52"/>
      <c r="M41" s="52"/>
      <c r="N41" s="52"/>
      <c r="O41" s="52"/>
      <c r="P41" s="52"/>
      <c r="Q41" s="52"/>
      <c r="R41" s="52"/>
      <c r="S41" s="52">
        <v>2</v>
      </c>
      <c r="T41" s="52"/>
      <c r="U41" s="52"/>
      <c r="V41" s="52"/>
      <c r="W41" s="52"/>
      <c r="X41" s="52"/>
      <c r="Y41" s="52">
        <v>4692</v>
      </c>
      <c r="Z41" s="42">
        <v>0.5</v>
      </c>
    </row>
    <row r="42" spans="1:26" ht="74.25" x14ac:dyDescent="0.2">
      <c r="A42" s="52">
        <v>40</v>
      </c>
      <c r="B42" s="25" t="s">
        <v>166</v>
      </c>
      <c r="C42" s="52" t="s">
        <v>27</v>
      </c>
      <c r="D42" s="52">
        <v>1</v>
      </c>
      <c r="E42" s="20" t="s">
        <v>28</v>
      </c>
      <c r="F42" s="20" t="s">
        <v>29</v>
      </c>
      <c r="G42" s="52">
        <f>SUM(H42:S42)</f>
        <v>8</v>
      </c>
      <c r="H42" s="52"/>
      <c r="I42" s="52"/>
      <c r="J42" s="52">
        <v>3</v>
      </c>
      <c r="K42" s="52"/>
      <c r="L42" s="52"/>
      <c r="M42" s="52"/>
      <c r="N42" s="52"/>
      <c r="O42" s="52"/>
      <c r="P42" s="52"/>
      <c r="Q42" s="52"/>
      <c r="R42" s="52"/>
      <c r="S42" s="52">
        <v>5</v>
      </c>
      <c r="T42" s="52"/>
      <c r="U42" s="52"/>
      <c r="V42" s="52"/>
      <c r="W42" s="52"/>
      <c r="X42" s="52"/>
      <c r="Y42" s="52"/>
      <c r="Z42" s="42">
        <v>0.5</v>
      </c>
    </row>
    <row r="43" spans="1:26" ht="74.25" x14ac:dyDescent="0.2">
      <c r="A43" s="52">
        <v>41</v>
      </c>
      <c r="B43" s="25" t="s">
        <v>58</v>
      </c>
      <c r="C43" s="52" t="s">
        <v>27</v>
      </c>
      <c r="D43" s="52">
        <v>1</v>
      </c>
      <c r="E43" s="20" t="s">
        <v>28</v>
      </c>
      <c r="F43" s="20" t="s">
        <v>29</v>
      </c>
      <c r="G43" s="52">
        <f>SUM(H43:S43)</f>
        <v>12</v>
      </c>
      <c r="H43" s="52"/>
      <c r="I43" s="52"/>
      <c r="J43" s="52">
        <v>4</v>
      </c>
      <c r="K43" s="52"/>
      <c r="L43" s="52"/>
      <c r="M43" s="52"/>
      <c r="N43" s="52"/>
      <c r="O43" s="52"/>
      <c r="P43" s="52">
        <v>1</v>
      </c>
      <c r="Q43" s="52">
        <v>2</v>
      </c>
      <c r="R43" s="52">
        <v>1</v>
      </c>
      <c r="S43" s="52">
        <v>4</v>
      </c>
      <c r="T43" s="52"/>
      <c r="U43" s="52"/>
      <c r="V43" s="52"/>
      <c r="W43" s="52"/>
      <c r="X43" s="52"/>
      <c r="Y43" s="52">
        <v>1683</v>
      </c>
      <c r="Z43" s="42">
        <v>0.5</v>
      </c>
    </row>
    <row r="44" spans="1:26" ht="74.25" x14ac:dyDescent="0.2">
      <c r="A44" s="52">
        <v>42</v>
      </c>
      <c r="B44" s="25" t="s">
        <v>59</v>
      </c>
      <c r="C44" s="52" t="s">
        <v>27</v>
      </c>
      <c r="D44" s="52">
        <v>1</v>
      </c>
      <c r="E44" s="20" t="s">
        <v>28</v>
      </c>
      <c r="F44" s="20" t="s">
        <v>29</v>
      </c>
      <c r="G44" s="52">
        <f>SUM(H44:S44)</f>
        <v>5</v>
      </c>
      <c r="H44" s="52"/>
      <c r="I44" s="52"/>
      <c r="J44" s="52">
        <v>2</v>
      </c>
      <c r="K44" s="52"/>
      <c r="L44" s="52"/>
      <c r="M44" s="52"/>
      <c r="N44" s="52"/>
      <c r="O44" s="52"/>
      <c r="P44" s="52"/>
      <c r="Q44" s="52"/>
      <c r="R44" s="52"/>
      <c r="S44" s="52">
        <v>3</v>
      </c>
      <c r="T44" s="52">
        <v>1</v>
      </c>
      <c r="U44" s="52"/>
      <c r="V44" s="52"/>
      <c r="W44" s="52"/>
      <c r="X44" s="52"/>
      <c r="Y44" s="52"/>
      <c r="Z44" s="42">
        <v>0.5</v>
      </c>
    </row>
    <row r="45" spans="1:26" ht="74.25" x14ac:dyDescent="0.2">
      <c r="A45" s="52">
        <v>43</v>
      </c>
      <c r="B45" s="25" t="s">
        <v>60</v>
      </c>
      <c r="C45" s="52" t="s">
        <v>33</v>
      </c>
      <c r="D45" s="52">
        <v>1</v>
      </c>
      <c r="E45" s="20" t="s">
        <v>28</v>
      </c>
      <c r="F45" s="20" t="s">
        <v>29</v>
      </c>
      <c r="G45" s="52">
        <f>SUM(H45:S45)</f>
        <v>7</v>
      </c>
      <c r="H45" s="52">
        <v>3</v>
      </c>
      <c r="I45" s="52"/>
      <c r="J45" s="52">
        <v>3</v>
      </c>
      <c r="K45" s="52">
        <v>1</v>
      </c>
      <c r="L45" s="52"/>
      <c r="M45" s="52"/>
      <c r="N45" s="52"/>
      <c r="O45" s="52"/>
      <c r="P45" s="52"/>
      <c r="Q45" s="52"/>
      <c r="R45" s="52"/>
      <c r="S45" s="52"/>
      <c r="T45" s="52">
        <v>1</v>
      </c>
      <c r="U45" s="52"/>
      <c r="V45" s="52"/>
      <c r="W45" s="52"/>
      <c r="X45" s="52">
        <v>100</v>
      </c>
      <c r="Y45" s="52"/>
      <c r="Z45" s="42">
        <v>0.5</v>
      </c>
    </row>
    <row r="46" spans="1:26" ht="74.25" x14ac:dyDescent="0.2">
      <c r="A46" s="52">
        <v>44</v>
      </c>
      <c r="B46" s="25" t="s">
        <v>61</v>
      </c>
      <c r="C46" s="52" t="s">
        <v>27</v>
      </c>
      <c r="D46" s="52">
        <v>1</v>
      </c>
      <c r="E46" s="20" t="s">
        <v>28</v>
      </c>
      <c r="F46" s="20" t="s">
        <v>29</v>
      </c>
      <c r="G46" s="52">
        <f>SUM(H46:S46)</f>
        <v>11</v>
      </c>
      <c r="H46" s="52"/>
      <c r="I46" s="52"/>
      <c r="J46" s="52">
        <v>3</v>
      </c>
      <c r="K46" s="52">
        <v>1</v>
      </c>
      <c r="L46" s="52">
        <v>3</v>
      </c>
      <c r="M46" s="52"/>
      <c r="N46" s="52"/>
      <c r="O46" s="52"/>
      <c r="P46" s="52">
        <v>2</v>
      </c>
      <c r="Q46" s="52"/>
      <c r="R46" s="52">
        <v>1</v>
      </c>
      <c r="S46" s="52">
        <v>1</v>
      </c>
      <c r="T46" s="52"/>
      <c r="U46" s="52"/>
      <c r="V46" s="52"/>
      <c r="W46" s="52">
        <v>1017</v>
      </c>
      <c r="X46" s="52">
        <v>500</v>
      </c>
      <c r="Y46" s="52"/>
      <c r="Z46" s="42">
        <v>0.5</v>
      </c>
    </row>
    <row r="47" spans="1:26" ht="74.25" x14ac:dyDescent="0.2">
      <c r="A47" s="52">
        <v>45</v>
      </c>
      <c r="B47" s="25" t="s">
        <v>127</v>
      </c>
      <c r="C47" s="52" t="s">
        <v>33</v>
      </c>
      <c r="D47" s="52">
        <v>1</v>
      </c>
      <c r="E47" s="20" t="s">
        <v>28</v>
      </c>
      <c r="F47" s="20" t="s">
        <v>29</v>
      </c>
      <c r="G47" s="52">
        <f>SUM(H47:S47)</f>
        <v>4</v>
      </c>
      <c r="H47" s="52">
        <v>2</v>
      </c>
      <c r="I47" s="52"/>
      <c r="J47" s="52">
        <v>2</v>
      </c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42">
        <v>0.5</v>
      </c>
    </row>
    <row r="48" spans="1:26" ht="74.25" x14ac:dyDescent="0.2">
      <c r="A48" s="52">
        <v>46</v>
      </c>
      <c r="B48" s="25" t="s">
        <v>62</v>
      </c>
      <c r="C48" s="52" t="s">
        <v>33</v>
      </c>
      <c r="D48" s="52">
        <v>1</v>
      </c>
      <c r="E48" s="20" t="s">
        <v>28</v>
      </c>
      <c r="F48" s="20" t="s">
        <v>29</v>
      </c>
      <c r="G48" s="52">
        <f>SUM(H48:S48)</f>
        <v>5</v>
      </c>
      <c r="H48" s="52"/>
      <c r="I48" s="52"/>
      <c r="J48" s="52">
        <v>4</v>
      </c>
      <c r="K48" s="52"/>
      <c r="L48" s="52">
        <v>1</v>
      </c>
      <c r="M48" s="52"/>
      <c r="N48" s="52"/>
      <c r="O48" s="52"/>
      <c r="P48" s="52"/>
      <c r="Q48" s="52"/>
      <c r="R48" s="52"/>
      <c r="S48" s="52"/>
      <c r="T48" s="52"/>
      <c r="U48" s="52"/>
      <c r="V48" s="52">
        <v>20</v>
      </c>
      <c r="W48" s="52"/>
      <c r="X48" s="52"/>
      <c r="Y48" s="52"/>
      <c r="Z48" s="42">
        <v>0.5</v>
      </c>
    </row>
    <row r="49" spans="1:26" s="139" customFormat="1" ht="74.25" x14ac:dyDescent="0.2">
      <c r="A49" s="52">
        <v>47</v>
      </c>
      <c r="B49" s="141" t="s">
        <v>63</v>
      </c>
      <c r="C49" s="52" t="s">
        <v>33</v>
      </c>
      <c r="D49" s="52">
        <v>7</v>
      </c>
      <c r="E49" s="20" t="s">
        <v>28</v>
      </c>
      <c r="F49" s="20" t="s">
        <v>29</v>
      </c>
      <c r="G49" s="52">
        <f>SUM(H49:S49)</f>
        <v>11</v>
      </c>
      <c r="H49" s="52"/>
      <c r="I49" s="52"/>
      <c r="J49" s="52">
        <v>5</v>
      </c>
      <c r="K49" s="52"/>
      <c r="L49" s="52"/>
      <c r="M49" s="52"/>
      <c r="N49" s="52"/>
      <c r="O49" s="52"/>
      <c r="P49" s="52"/>
      <c r="Q49" s="52">
        <v>1</v>
      </c>
      <c r="R49" s="52">
        <v>5</v>
      </c>
      <c r="S49" s="52"/>
      <c r="T49" s="52">
        <v>2</v>
      </c>
      <c r="U49" s="52"/>
      <c r="V49" s="52"/>
      <c r="W49" s="52"/>
      <c r="X49" s="52"/>
      <c r="Y49" s="52"/>
      <c r="Z49" s="140">
        <v>6</v>
      </c>
    </row>
    <row r="50" spans="1:26" ht="74.25" x14ac:dyDescent="0.2">
      <c r="A50" s="52">
        <v>48</v>
      </c>
      <c r="B50" s="25" t="s">
        <v>90</v>
      </c>
      <c r="C50" s="52" t="s">
        <v>33</v>
      </c>
      <c r="D50" s="52">
        <v>1</v>
      </c>
      <c r="E50" s="20" t="s">
        <v>28</v>
      </c>
      <c r="F50" s="20" t="s">
        <v>29</v>
      </c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>
        <v>1139</v>
      </c>
      <c r="Z50" s="42"/>
    </row>
    <row r="51" spans="1:26" ht="74.25" x14ac:dyDescent="0.2">
      <c r="A51" s="52">
        <v>49</v>
      </c>
      <c r="B51" s="25" t="s">
        <v>109</v>
      </c>
      <c r="C51" s="52" t="s">
        <v>33</v>
      </c>
      <c r="D51" s="52">
        <v>1</v>
      </c>
      <c r="E51" s="20" t="s">
        <v>28</v>
      </c>
      <c r="F51" s="20" t="s">
        <v>29</v>
      </c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>
        <v>1</v>
      </c>
      <c r="U51" s="52"/>
      <c r="V51" s="52"/>
      <c r="W51" s="52"/>
      <c r="X51" s="52"/>
      <c r="Y51" s="52" t="s">
        <v>190</v>
      </c>
      <c r="Z51" s="42"/>
    </row>
    <row r="52" spans="1:26" s="139" customFormat="1" ht="74.25" x14ac:dyDescent="0.2">
      <c r="A52" s="52">
        <v>50</v>
      </c>
      <c r="B52" s="141" t="s">
        <v>64</v>
      </c>
      <c r="C52" s="52" t="s">
        <v>27</v>
      </c>
      <c r="D52" s="52">
        <v>7</v>
      </c>
      <c r="E52" s="20" t="s">
        <v>28</v>
      </c>
      <c r="F52" s="20" t="s">
        <v>29</v>
      </c>
      <c r="G52" s="52">
        <f>SUM(H52:S52)</f>
        <v>17</v>
      </c>
      <c r="H52" s="52"/>
      <c r="I52" s="52"/>
      <c r="J52" s="52">
        <v>4</v>
      </c>
      <c r="K52" s="52"/>
      <c r="L52" s="52">
        <v>3</v>
      </c>
      <c r="M52" s="52"/>
      <c r="N52" s="52"/>
      <c r="O52" s="52"/>
      <c r="P52" s="52"/>
      <c r="Q52" s="52">
        <v>2</v>
      </c>
      <c r="R52" s="52">
        <v>2</v>
      </c>
      <c r="S52" s="52">
        <v>6</v>
      </c>
      <c r="T52" s="52">
        <v>1</v>
      </c>
      <c r="U52" s="52"/>
      <c r="V52" s="52"/>
      <c r="W52" s="52">
        <v>220</v>
      </c>
      <c r="X52" s="52"/>
      <c r="Y52" s="52">
        <v>13205</v>
      </c>
      <c r="Z52" s="140">
        <v>6</v>
      </c>
    </row>
    <row r="53" spans="1:26" ht="74.25" x14ac:dyDescent="0.2">
      <c r="A53" s="52">
        <v>51</v>
      </c>
      <c r="B53" s="25" t="s">
        <v>108</v>
      </c>
      <c r="C53" s="52" t="s">
        <v>27</v>
      </c>
      <c r="D53" s="52">
        <v>1</v>
      </c>
      <c r="E53" s="20" t="s">
        <v>28</v>
      </c>
      <c r="F53" s="20" t="s">
        <v>29</v>
      </c>
      <c r="G53" s="52">
        <f>SUM(H53:S53)</f>
        <v>7</v>
      </c>
      <c r="H53" s="52"/>
      <c r="I53" s="52"/>
      <c r="J53" s="52">
        <v>2</v>
      </c>
      <c r="K53" s="52">
        <v>1</v>
      </c>
      <c r="L53" s="52"/>
      <c r="M53" s="52"/>
      <c r="N53" s="52"/>
      <c r="O53" s="52"/>
      <c r="P53" s="52"/>
      <c r="Q53" s="52"/>
      <c r="R53" s="52"/>
      <c r="S53" s="52">
        <v>4</v>
      </c>
      <c r="T53" s="52"/>
      <c r="U53" s="52"/>
      <c r="V53" s="52"/>
      <c r="W53" s="52"/>
      <c r="X53" s="52">
        <v>1100</v>
      </c>
      <c r="Y53" s="52"/>
      <c r="Z53" s="42">
        <v>0.5</v>
      </c>
    </row>
    <row r="54" spans="1:26" ht="74.25" x14ac:dyDescent="0.2">
      <c r="A54" s="52">
        <v>52</v>
      </c>
      <c r="B54" s="25" t="s">
        <v>66</v>
      </c>
      <c r="C54" s="52" t="s">
        <v>27</v>
      </c>
      <c r="D54" s="52">
        <v>1</v>
      </c>
      <c r="E54" s="20" t="s">
        <v>28</v>
      </c>
      <c r="F54" s="20" t="s">
        <v>29</v>
      </c>
      <c r="G54" s="52">
        <f>SUM(H54:S54)</f>
        <v>7</v>
      </c>
      <c r="H54" s="52"/>
      <c r="I54" s="52"/>
      <c r="J54" s="52">
        <v>3</v>
      </c>
      <c r="K54" s="52">
        <v>1</v>
      </c>
      <c r="L54" s="52"/>
      <c r="M54" s="52"/>
      <c r="N54" s="52"/>
      <c r="O54" s="52"/>
      <c r="P54" s="52"/>
      <c r="Q54" s="52"/>
      <c r="R54" s="52"/>
      <c r="S54" s="52">
        <v>3</v>
      </c>
      <c r="T54" s="52">
        <v>1</v>
      </c>
      <c r="U54" s="52"/>
      <c r="V54" s="52"/>
      <c r="W54" s="52"/>
      <c r="X54" s="52">
        <v>150</v>
      </c>
      <c r="Y54" s="52">
        <v>4158</v>
      </c>
      <c r="Z54" s="42">
        <v>0.5</v>
      </c>
    </row>
    <row r="55" spans="1:26" ht="74.25" x14ac:dyDescent="0.2">
      <c r="A55" s="52">
        <v>53</v>
      </c>
      <c r="B55" s="25" t="s">
        <v>67</v>
      </c>
      <c r="C55" s="52" t="s">
        <v>27</v>
      </c>
      <c r="D55" s="52">
        <v>1</v>
      </c>
      <c r="E55" s="20" t="s">
        <v>28</v>
      </c>
      <c r="F55" s="20" t="s">
        <v>29</v>
      </c>
      <c r="G55" s="52">
        <f>SUM(H55:S55)</f>
        <v>7</v>
      </c>
      <c r="H55" s="52"/>
      <c r="I55" s="52"/>
      <c r="J55" s="52">
        <v>4</v>
      </c>
      <c r="K55" s="52"/>
      <c r="L55" s="52"/>
      <c r="M55" s="52"/>
      <c r="N55" s="52"/>
      <c r="O55" s="52"/>
      <c r="P55" s="52"/>
      <c r="Q55" s="52"/>
      <c r="R55" s="52"/>
      <c r="S55" s="52">
        <v>3</v>
      </c>
      <c r="T55" s="52">
        <v>1</v>
      </c>
      <c r="U55" s="52"/>
      <c r="V55" s="52"/>
      <c r="W55" s="52"/>
      <c r="X55" s="52"/>
      <c r="Y55" s="52"/>
      <c r="Z55" s="42">
        <v>0.5</v>
      </c>
    </row>
    <row r="56" spans="1:26" ht="74.25" x14ac:dyDescent="0.2">
      <c r="A56" s="52">
        <v>54</v>
      </c>
      <c r="B56" s="25" t="s">
        <v>68</v>
      </c>
      <c r="C56" s="52" t="s">
        <v>33</v>
      </c>
      <c r="D56" s="52">
        <v>1</v>
      </c>
      <c r="E56" s="20" t="s">
        <v>28</v>
      </c>
      <c r="F56" s="20" t="s">
        <v>29</v>
      </c>
      <c r="G56" s="52">
        <f>SUM(H56:S56)</f>
        <v>5</v>
      </c>
      <c r="H56" s="52"/>
      <c r="I56" s="52"/>
      <c r="J56" s="52">
        <v>4</v>
      </c>
      <c r="K56" s="52"/>
      <c r="L56" s="52"/>
      <c r="M56" s="52"/>
      <c r="N56" s="52"/>
      <c r="O56" s="52"/>
      <c r="P56" s="52"/>
      <c r="Q56" s="52"/>
      <c r="R56" s="52">
        <v>1</v>
      </c>
      <c r="S56" s="52"/>
      <c r="T56" s="52"/>
      <c r="U56" s="52"/>
      <c r="V56" s="52"/>
      <c r="W56" s="52"/>
      <c r="X56" s="52"/>
      <c r="Y56" s="52">
        <v>10163</v>
      </c>
      <c r="Z56" s="42">
        <v>0.5</v>
      </c>
    </row>
    <row r="57" spans="1:26" ht="74.25" x14ac:dyDescent="0.2">
      <c r="A57" s="52">
        <v>55</v>
      </c>
      <c r="B57" s="25" t="s">
        <v>91</v>
      </c>
      <c r="C57" s="52" t="s">
        <v>33</v>
      </c>
      <c r="D57" s="52">
        <v>1</v>
      </c>
      <c r="E57" s="20" t="s">
        <v>28</v>
      </c>
      <c r="F57" s="20" t="s">
        <v>29</v>
      </c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>
        <v>2212</v>
      </c>
      <c r="Z57" s="42"/>
    </row>
    <row r="58" spans="1:26" ht="74.25" x14ac:dyDescent="0.2">
      <c r="A58" s="52">
        <v>56</v>
      </c>
      <c r="B58" s="25" t="s">
        <v>189</v>
      </c>
      <c r="C58" s="52" t="s">
        <v>33</v>
      </c>
      <c r="D58" s="52">
        <v>1</v>
      </c>
      <c r="E58" s="20" t="s">
        <v>28</v>
      </c>
      <c r="F58" s="20" t="s">
        <v>29</v>
      </c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>
        <v>1</v>
      </c>
      <c r="U58" s="52"/>
      <c r="V58" s="52"/>
      <c r="W58" s="52"/>
      <c r="X58" s="52"/>
      <c r="Y58" s="52">
        <v>559</v>
      </c>
      <c r="Z58" s="42"/>
    </row>
    <row r="59" spans="1:26" ht="74.25" x14ac:dyDescent="0.2">
      <c r="A59" s="52">
        <v>57</v>
      </c>
      <c r="B59" s="138" t="s">
        <v>107</v>
      </c>
      <c r="C59" s="52" t="s">
        <v>33</v>
      </c>
      <c r="D59" s="52">
        <v>1</v>
      </c>
      <c r="E59" s="20" t="s">
        <v>28</v>
      </c>
      <c r="F59" s="20" t="s">
        <v>29</v>
      </c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>
        <v>1</v>
      </c>
      <c r="U59" s="52"/>
      <c r="V59" s="52"/>
      <c r="W59" s="52"/>
      <c r="X59" s="52"/>
      <c r="Y59" s="52">
        <v>700</v>
      </c>
      <c r="Z59" s="42"/>
    </row>
    <row r="60" spans="1:26" s="139" customFormat="1" ht="74.25" x14ac:dyDescent="0.2">
      <c r="A60" s="52">
        <v>58</v>
      </c>
      <c r="B60" s="141" t="s">
        <v>70</v>
      </c>
      <c r="C60" s="52" t="s">
        <v>27</v>
      </c>
      <c r="D60" s="52">
        <v>7</v>
      </c>
      <c r="E60" s="20" t="s">
        <v>28</v>
      </c>
      <c r="F60" s="20" t="s">
        <v>29</v>
      </c>
      <c r="G60" s="52">
        <f>SUM(H60:S60)</f>
        <v>17</v>
      </c>
      <c r="H60" s="52"/>
      <c r="I60" s="52"/>
      <c r="J60" s="52">
        <v>6</v>
      </c>
      <c r="K60" s="52">
        <v>2</v>
      </c>
      <c r="L60" s="52"/>
      <c r="M60" s="52"/>
      <c r="N60" s="52"/>
      <c r="O60" s="52"/>
      <c r="P60" s="52"/>
      <c r="Q60" s="52"/>
      <c r="R60" s="52"/>
      <c r="S60" s="52">
        <v>9</v>
      </c>
      <c r="T60" s="52"/>
      <c r="U60" s="52"/>
      <c r="V60" s="52"/>
      <c r="W60" s="52"/>
      <c r="X60" s="52">
        <v>2200</v>
      </c>
      <c r="Y60" s="52">
        <v>5908</v>
      </c>
      <c r="Z60" s="140">
        <v>6</v>
      </c>
    </row>
    <row r="61" spans="1:26" ht="74.25" x14ac:dyDescent="0.2">
      <c r="A61" s="52">
        <v>59</v>
      </c>
      <c r="B61" s="25" t="s">
        <v>104</v>
      </c>
      <c r="C61" s="52" t="s">
        <v>33</v>
      </c>
      <c r="D61" s="52">
        <v>1</v>
      </c>
      <c r="E61" s="20" t="s">
        <v>28</v>
      </c>
      <c r="F61" s="20" t="s">
        <v>29</v>
      </c>
      <c r="G61" s="52">
        <f>SUM(H61:S61)</f>
        <v>1</v>
      </c>
      <c r="H61" s="52"/>
      <c r="I61" s="52"/>
      <c r="J61" s="52">
        <v>1</v>
      </c>
      <c r="K61" s="52"/>
      <c r="L61" s="52"/>
      <c r="M61" s="52"/>
      <c r="N61" s="52"/>
      <c r="O61" s="52"/>
      <c r="P61" s="52"/>
      <c r="Q61" s="52"/>
      <c r="R61" s="52"/>
      <c r="S61" s="52"/>
      <c r="T61" s="52">
        <v>1</v>
      </c>
      <c r="U61" s="52"/>
      <c r="V61" s="52"/>
      <c r="W61" s="52"/>
      <c r="X61" s="52"/>
      <c r="Y61" s="52">
        <v>2575</v>
      </c>
      <c r="Z61" s="42">
        <v>0.5</v>
      </c>
    </row>
    <row r="62" spans="1:26" s="139" customFormat="1" ht="74.25" x14ac:dyDescent="0.2">
      <c r="A62" s="52">
        <v>60</v>
      </c>
      <c r="B62" s="141" t="s">
        <v>72</v>
      </c>
      <c r="C62" s="52" t="s">
        <v>27</v>
      </c>
      <c r="D62" s="52">
        <v>7</v>
      </c>
      <c r="E62" s="20" t="s">
        <v>28</v>
      </c>
      <c r="F62" s="20" t="s">
        <v>29</v>
      </c>
      <c r="G62" s="52">
        <f>SUM(H62:S62)</f>
        <v>10</v>
      </c>
      <c r="H62" s="52"/>
      <c r="I62" s="52"/>
      <c r="J62" s="52">
        <v>4</v>
      </c>
      <c r="K62" s="52"/>
      <c r="L62" s="52"/>
      <c r="M62" s="52"/>
      <c r="N62" s="52"/>
      <c r="O62" s="52"/>
      <c r="P62" s="52">
        <v>1</v>
      </c>
      <c r="Q62" s="52"/>
      <c r="R62" s="52"/>
      <c r="S62" s="52">
        <v>5</v>
      </c>
      <c r="T62" s="52"/>
      <c r="U62" s="52"/>
      <c r="V62" s="52"/>
      <c r="W62" s="52"/>
      <c r="X62" s="52"/>
      <c r="Y62" s="52">
        <v>3796</v>
      </c>
      <c r="Z62" s="140">
        <v>6</v>
      </c>
    </row>
    <row r="63" spans="1:26" ht="74.25" x14ac:dyDescent="0.2">
      <c r="A63" s="52">
        <v>61</v>
      </c>
      <c r="B63" s="138" t="s">
        <v>92</v>
      </c>
      <c r="C63" s="52" t="s">
        <v>33</v>
      </c>
      <c r="D63" s="52">
        <v>1</v>
      </c>
      <c r="E63" s="20" t="s">
        <v>28</v>
      </c>
      <c r="F63" s="20" t="s">
        <v>29</v>
      </c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>
        <v>1</v>
      </c>
      <c r="U63" s="52"/>
      <c r="V63" s="52"/>
      <c r="W63" s="52"/>
      <c r="X63" s="52"/>
      <c r="Y63" s="52">
        <v>798</v>
      </c>
      <c r="Z63" s="42"/>
    </row>
    <row r="64" spans="1:26" ht="74.25" x14ac:dyDescent="0.2">
      <c r="A64" s="52">
        <v>62</v>
      </c>
      <c r="B64" s="138" t="s">
        <v>103</v>
      </c>
      <c r="C64" s="52" t="s">
        <v>33</v>
      </c>
      <c r="D64" s="52">
        <v>1</v>
      </c>
      <c r="E64" s="20" t="s">
        <v>28</v>
      </c>
      <c r="F64" s="20" t="s">
        <v>29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>
        <v>1</v>
      </c>
      <c r="U64" s="52"/>
      <c r="V64" s="52"/>
      <c r="W64" s="52"/>
      <c r="X64" s="52"/>
      <c r="Y64" s="52">
        <v>808</v>
      </c>
      <c r="Z64" s="42"/>
    </row>
    <row r="65" spans="1:26" ht="74.25" x14ac:dyDescent="0.2">
      <c r="A65" s="52">
        <v>63</v>
      </c>
      <c r="B65" s="25" t="s">
        <v>73</v>
      </c>
      <c r="C65" s="52" t="s">
        <v>27</v>
      </c>
      <c r="D65" s="52">
        <v>1</v>
      </c>
      <c r="E65" s="20" t="s">
        <v>28</v>
      </c>
      <c r="F65" s="20" t="s">
        <v>29</v>
      </c>
      <c r="G65" s="52">
        <f>SUM(H65:S65)</f>
        <v>7</v>
      </c>
      <c r="H65" s="52"/>
      <c r="I65" s="52"/>
      <c r="J65" s="52">
        <v>2</v>
      </c>
      <c r="K65" s="52"/>
      <c r="L65" s="52"/>
      <c r="M65" s="52"/>
      <c r="N65" s="52"/>
      <c r="O65" s="52"/>
      <c r="P65" s="52"/>
      <c r="Q65" s="52"/>
      <c r="R65" s="52"/>
      <c r="S65" s="52">
        <v>5</v>
      </c>
      <c r="T65" s="52">
        <v>1</v>
      </c>
      <c r="U65" s="52"/>
      <c r="V65" s="52"/>
      <c r="W65" s="52"/>
      <c r="X65" s="52"/>
      <c r="Y65" s="52"/>
      <c r="Z65" s="42">
        <v>0.5</v>
      </c>
    </row>
    <row r="66" spans="1:26" ht="74.25" x14ac:dyDescent="0.2">
      <c r="A66" s="52">
        <v>64</v>
      </c>
      <c r="B66" s="25" t="s">
        <v>74</v>
      </c>
      <c r="C66" s="52" t="s">
        <v>27</v>
      </c>
      <c r="D66" s="52">
        <v>1</v>
      </c>
      <c r="E66" s="20" t="s">
        <v>28</v>
      </c>
      <c r="F66" s="20" t="s">
        <v>29</v>
      </c>
      <c r="G66" s="52">
        <f>SUM(H66:S66)</f>
        <v>11</v>
      </c>
      <c r="H66" s="52"/>
      <c r="I66" s="52"/>
      <c r="J66" s="52">
        <v>4</v>
      </c>
      <c r="K66" s="52"/>
      <c r="L66" s="52"/>
      <c r="M66" s="52"/>
      <c r="N66" s="52"/>
      <c r="O66" s="52">
        <v>1</v>
      </c>
      <c r="P66" s="52"/>
      <c r="Q66" s="52"/>
      <c r="R66" s="52"/>
      <c r="S66" s="52">
        <v>6</v>
      </c>
      <c r="T66" s="52">
        <v>1</v>
      </c>
      <c r="U66" s="52"/>
      <c r="V66" s="52"/>
      <c r="W66" s="52"/>
      <c r="X66" s="52"/>
      <c r="Y66" s="52">
        <v>7480</v>
      </c>
      <c r="Z66" s="42">
        <v>0.5</v>
      </c>
    </row>
    <row r="67" spans="1:26" ht="74.25" x14ac:dyDescent="0.2">
      <c r="A67" s="52">
        <v>65</v>
      </c>
      <c r="B67" s="137" t="s">
        <v>188</v>
      </c>
      <c r="C67" s="52" t="s">
        <v>27</v>
      </c>
      <c r="D67" s="52">
        <v>2</v>
      </c>
      <c r="E67" s="20" t="s">
        <v>28</v>
      </c>
      <c r="F67" s="20" t="s">
        <v>29</v>
      </c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>
        <v>1</v>
      </c>
      <c r="U67" s="52"/>
      <c r="V67" s="52"/>
      <c r="W67" s="52"/>
      <c r="X67" s="52"/>
      <c r="Y67" s="52"/>
      <c r="Z67" s="42"/>
    </row>
    <row r="68" spans="1:26" ht="74.25" x14ac:dyDescent="0.2">
      <c r="A68" s="52">
        <v>66</v>
      </c>
      <c r="B68" s="25" t="s">
        <v>187</v>
      </c>
      <c r="C68" s="52" t="s">
        <v>27</v>
      </c>
      <c r="D68" s="52">
        <v>1</v>
      </c>
      <c r="E68" s="20" t="s">
        <v>28</v>
      </c>
      <c r="F68" s="20" t="s">
        <v>29</v>
      </c>
      <c r="G68" s="52">
        <f>SUM(H68:S68)</f>
        <v>7</v>
      </c>
      <c r="H68" s="52"/>
      <c r="I68" s="52"/>
      <c r="J68" s="52">
        <v>3</v>
      </c>
      <c r="K68" s="52"/>
      <c r="L68" s="52"/>
      <c r="M68" s="52"/>
      <c r="N68" s="52"/>
      <c r="O68" s="52"/>
      <c r="P68" s="52"/>
      <c r="Q68" s="52"/>
      <c r="R68" s="52"/>
      <c r="S68" s="52">
        <v>4</v>
      </c>
      <c r="T68" s="52"/>
      <c r="U68" s="52"/>
      <c r="V68" s="52"/>
      <c r="W68" s="52"/>
      <c r="X68" s="52"/>
      <c r="Y68" s="52">
        <v>2168</v>
      </c>
      <c r="Z68" s="42">
        <v>0.5</v>
      </c>
    </row>
    <row r="69" spans="1:26" ht="74.25" x14ac:dyDescent="0.2">
      <c r="A69" s="52">
        <v>67</v>
      </c>
      <c r="B69" s="25" t="s">
        <v>76</v>
      </c>
      <c r="C69" s="52" t="s">
        <v>27</v>
      </c>
      <c r="D69" s="52">
        <v>1</v>
      </c>
      <c r="E69" s="20" t="s">
        <v>28</v>
      </c>
      <c r="F69" s="20" t="s">
        <v>29</v>
      </c>
      <c r="G69" s="52">
        <f>SUM(H69:S69)</f>
        <v>9</v>
      </c>
      <c r="H69" s="52"/>
      <c r="I69" s="52"/>
      <c r="J69" s="52">
        <v>1</v>
      </c>
      <c r="K69" s="52">
        <v>1</v>
      </c>
      <c r="L69" s="52">
        <v>1</v>
      </c>
      <c r="M69" s="52"/>
      <c r="N69" s="52"/>
      <c r="O69" s="52">
        <v>1</v>
      </c>
      <c r="P69" s="52"/>
      <c r="Q69" s="52"/>
      <c r="R69" s="52"/>
      <c r="S69" s="52">
        <v>5</v>
      </c>
      <c r="T69" s="52"/>
      <c r="U69" s="52"/>
      <c r="V69" s="52"/>
      <c r="W69" s="52">
        <v>85</v>
      </c>
      <c r="X69" s="52">
        <v>30</v>
      </c>
      <c r="Y69" s="52"/>
      <c r="Z69" s="42">
        <v>0.5</v>
      </c>
    </row>
    <row r="70" spans="1:26" ht="74.25" x14ac:dyDescent="0.2">
      <c r="A70" s="52">
        <v>68</v>
      </c>
      <c r="B70" s="25" t="s">
        <v>77</v>
      </c>
      <c r="C70" s="52" t="s">
        <v>27</v>
      </c>
      <c r="D70" s="52">
        <v>3</v>
      </c>
      <c r="E70" s="20" t="s">
        <v>28</v>
      </c>
      <c r="F70" s="20" t="s">
        <v>29</v>
      </c>
      <c r="G70" s="52">
        <f>SUM(H70:S70)</f>
        <v>2</v>
      </c>
      <c r="H70" s="52"/>
      <c r="I70" s="52"/>
      <c r="J70" s="52">
        <v>2</v>
      </c>
      <c r="K70" s="52"/>
      <c r="L70" s="52"/>
      <c r="M70" s="52"/>
      <c r="N70" s="52"/>
      <c r="O70" s="52"/>
      <c r="P70" s="52"/>
      <c r="Q70" s="52"/>
      <c r="R70" s="52"/>
      <c r="S70" s="52"/>
      <c r="T70" s="52">
        <v>1</v>
      </c>
      <c r="U70" s="52"/>
      <c r="V70" s="52"/>
      <c r="W70" s="52"/>
      <c r="X70" s="52"/>
      <c r="Y70" s="52"/>
      <c r="Z70" s="42">
        <v>0.5</v>
      </c>
    </row>
    <row r="71" spans="1:26" ht="74.25" x14ac:dyDescent="0.2">
      <c r="A71" s="52">
        <v>69</v>
      </c>
      <c r="B71" s="25" t="s">
        <v>78</v>
      </c>
      <c r="C71" s="52" t="s">
        <v>33</v>
      </c>
      <c r="D71" s="52">
        <v>3</v>
      </c>
      <c r="E71" s="20" t="s">
        <v>28</v>
      </c>
      <c r="F71" s="20" t="s">
        <v>29</v>
      </c>
      <c r="G71" s="52">
        <f>SUM(H71:S71)</f>
        <v>9</v>
      </c>
      <c r="H71" s="52"/>
      <c r="I71" s="52">
        <v>1</v>
      </c>
      <c r="J71" s="52">
        <v>2</v>
      </c>
      <c r="K71" s="52">
        <v>2</v>
      </c>
      <c r="L71" s="52">
        <v>2</v>
      </c>
      <c r="M71" s="52"/>
      <c r="N71" s="52">
        <v>1</v>
      </c>
      <c r="O71" s="52"/>
      <c r="P71" s="52"/>
      <c r="Q71" s="52"/>
      <c r="R71" s="52">
        <v>1</v>
      </c>
      <c r="S71" s="52"/>
      <c r="T71" s="52"/>
      <c r="U71" s="52">
        <v>720</v>
      </c>
      <c r="V71" s="52">
        <v>710</v>
      </c>
      <c r="W71" s="52">
        <v>450</v>
      </c>
      <c r="X71" s="52">
        <v>870</v>
      </c>
      <c r="Y71" s="52">
        <v>5797</v>
      </c>
      <c r="Z71" s="42">
        <v>0.5</v>
      </c>
    </row>
    <row r="72" spans="1:26" ht="74.25" x14ac:dyDescent="0.2">
      <c r="A72" s="52">
        <v>70</v>
      </c>
      <c r="B72" s="25" t="s">
        <v>79</v>
      </c>
      <c r="C72" s="52" t="s">
        <v>27</v>
      </c>
      <c r="D72" s="52">
        <v>1</v>
      </c>
      <c r="E72" s="20" t="s">
        <v>28</v>
      </c>
      <c r="F72" s="20" t="s">
        <v>29</v>
      </c>
      <c r="G72" s="52">
        <f>SUM(H72:S72)</f>
        <v>5</v>
      </c>
      <c r="H72" s="52"/>
      <c r="I72" s="52">
        <v>1</v>
      </c>
      <c r="J72" s="52">
        <v>2</v>
      </c>
      <c r="K72" s="52"/>
      <c r="L72" s="52"/>
      <c r="M72" s="52"/>
      <c r="N72" s="52"/>
      <c r="O72" s="52"/>
      <c r="P72" s="52"/>
      <c r="Q72" s="52"/>
      <c r="R72" s="52"/>
      <c r="S72" s="52">
        <v>2</v>
      </c>
      <c r="T72" s="52">
        <v>1</v>
      </c>
      <c r="U72" s="52"/>
      <c r="V72" s="52"/>
      <c r="W72" s="52"/>
      <c r="X72" s="52"/>
      <c r="Y72" s="52"/>
      <c r="Z72" s="42">
        <v>0.5</v>
      </c>
    </row>
    <row r="73" spans="1:26" ht="74.25" x14ac:dyDescent="0.2">
      <c r="A73" s="52">
        <v>71</v>
      </c>
      <c r="B73" s="25" t="s">
        <v>80</v>
      </c>
      <c r="C73" s="52" t="s">
        <v>33</v>
      </c>
      <c r="D73" s="52">
        <v>1</v>
      </c>
      <c r="E73" s="20" t="s">
        <v>28</v>
      </c>
      <c r="F73" s="20" t="s">
        <v>29</v>
      </c>
      <c r="G73" s="52">
        <f>SUM(H73:S73)</f>
        <v>1</v>
      </c>
      <c r="H73" s="52"/>
      <c r="I73" s="52"/>
      <c r="J73" s="52">
        <v>1</v>
      </c>
      <c r="K73" s="52"/>
      <c r="L73" s="52"/>
      <c r="M73" s="52"/>
      <c r="N73" s="52"/>
      <c r="O73" s="52"/>
      <c r="P73" s="52"/>
      <c r="Q73" s="52"/>
      <c r="R73" s="52"/>
      <c r="S73" s="52"/>
      <c r="T73" s="52">
        <v>1</v>
      </c>
      <c r="U73" s="52"/>
      <c r="V73" s="52"/>
      <c r="W73" s="52"/>
      <c r="X73" s="52"/>
      <c r="Y73" s="52">
        <v>620</v>
      </c>
      <c r="Z73" s="42">
        <v>0.5</v>
      </c>
    </row>
    <row r="74" spans="1:26" ht="74.25" x14ac:dyDescent="0.2">
      <c r="A74" s="52">
        <v>72</v>
      </c>
      <c r="B74" s="25" t="s">
        <v>88</v>
      </c>
      <c r="C74" s="52" t="s">
        <v>33</v>
      </c>
      <c r="D74" s="52">
        <v>1</v>
      </c>
      <c r="E74" s="20" t="s">
        <v>28</v>
      </c>
      <c r="F74" s="20" t="s">
        <v>29</v>
      </c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>
        <v>1</v>
      </c>
      <c r="U74" s="52"/>
      <c r="V74" s="52"/>
      <c r="W74" s="52"/>
      <c r="X74" s="52"/>
      <c r="Y74" s="52">
        <v>2015</v>
      </c>
      <c r="Z74" s="42"/>
    </row>
    <row r="75" spans="1:26" ht="74.25" x14ac:dyDescent="0.2">
      <c r="A75" s="52">
        <v>73</v>
      </c>
      <c r="B75" s="25" t="s">
        <v>94</v>
      </c>
      <c r="C75" s="52" t="s">
        <v>33</v>
      </c>
      <c r="D75" s="52">
        <v>2</v>
      </c>
      <c r="E75" s="20" t="s">
        <v>28</v>
      </c>
      <c r="F75" s="20" t="s">
        <v>29</v>
      </c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>
        <v>810</v>
      </c>
      <c r="Z75" s="42"/>
    </row>
    <row r="76" spans="1:26" ht="74.25" x14ac:dyDescent="0.2">
      <c r="A76" s="52">
        <v>74</v>
      </c>
      <c r="B76" s="25" t="s">
        <v>81</v>
      </c>
      <c r="C76" s="52" t="s">
        <v>33</v>
      </c>
      <c r="D76" s="52">
        <v>1</v>
      </c>
      <c r="E76" s="20" t="s">
        <v>28</v>
      </c>
      <c r="F76" s="20" t="s">
        <v>29</v>
      </c>
      <c r="G76" s="52">
        <f>SUM(H76:S76)</f>
        <v>4</v>
      </c>
      <c r="H76" s="52">
        <v>2</v>
      </c>
      <c r="I76" s="52"/>
      <c r="J76" s="52">
        <v>2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42">
        <v>0.5</v>
      </c>
    </row>
    <row r="77" spans="1:26" ht="74.25" x14ac:dyDescent="0.2">
      <c r="A77" s="52">
        <v>75</v>
      </c>
      <c r="B77" s="25" t="s">
        <v>121</v>
      </c>
      <c r="C77" s="52" t="s">
        <v>33</v>
      </c>
      <c r="D77" s="52">
        <v>2</v>
      </c>
      <c r="E77" s="20" t="s">
        <v>28</v>
      </c>
      <c r="F77" s="20" t="s">
        <v>29</v>
      </c>
      <c r="G77" s="52">
        <f>SUM(H77:S77)</f>
        <v>1</v>
      </c>
      <c r="H77" s="52"/>
      <c r="I77" s="52"/>
      <c r="J77" s="52">
        <v>1</v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>
        <v>1700</v>
      </c>
      <c r="Z77" s="42">
        <v>0.5</v>
      </c>
    </row>
    <row r="78" spans="1:26" s="59" customFormat="1" ht="14.25" x14ac:dyDescent="0.2">
      <c r="A78" s="62"/>
      <c r="B78" s="117" t="s">
        <v>186</v>
      </c>
      <c r="C78" s="62"/>
      <c r="D78" s="116">
        <f>SUM(D3:D77)</f>
        <v>127</v>
      </c>
      <c r="E78" s="116">
        <f>SUM(E3:E77)</f>
        <v>0</v>
      </c>
      <c r="F78" s="116">
        <f>SUM(F3:F77)</f>
        <v>0</v>
      </c>
      <c r="G78" s="116">
        <f>SUM(G3:G77)</f>
        <v>349</v>
      </c>
      <c r="H78" s="116">
        <f>SUM(H3:H77)</f>
        <v>36</v>
      </c>
      <c r="I78" s="116">
        <f>SUM(I3:I77)</f>
        <v>20</v>
      </c>
      <c r="J78" s="116">
        <f>SUM(J3:J77)</f>
        <v>168</v>
      </c>
      <c r="K78" s="116">
        <f>SUM(K3:K77)</f>
        <v>30</v>
      </c>
      <c r="L78" s="116">
        <f>SUM(L3:L77)</f>
        <v>18</v>
      </c>
      <c r="M78" s="116">
        <f>SUM(M3:M77)</f>
        <v>5</v>
      </c>
      <c r="N78" s="116">
        <f>SUM(N3:N77)</f>
        <v>3</v>
      </c>
      <c r="O78" s="116">
        <f>SUM(O3:O77)</f>
        <v>3</v>
      </c>
      <c r="P78" s="116">
        <f>SUM(P3:P77)</f>
        <v>4</v>
      </c>
      <c r="Q78" s="116">
        <f>SUM(Q3:Q77)</f>
        <v>6</v>
      </c>
      <c r="R78" s="116">
        <f>SUM(R3:R77)</f>
        <v>12</v>
      </c>
      <c r="S78" s="116">
        <f>SUM(S3:S77)</f>
        <v>108</v>
      </c>
      <c r="T78" s="116">
        <f>SUM(T3:T77)</f>
        <v>42</v>
      </c>
      <c r="U78" s="116">
        <f>SUM(U3:U77)</f>
        <v>1145</v>
      </c>
      <c r="V78" s="116">
        <f>SUM(V3:V77)</f>
        <v>850</v>
      </c>
      <c r="W78" s="116">
        <f>SUM(W3:W77)</f>
        <v>2152</v>
      </c>
      <c r="X78" s="116">
        <f>SUM(X3:X77)</f>
        <v>11460</v>
      </c>
      <c r="Y78" s="116">
        <f>SUM(Y3:Y77)</f>
        <v>138900</v>
      </c>
      <c r="Z78" s="116">
        <f>SUM(Z3:Z77)</f>
        <v>58</v>
      </c>
    </row>
    <row r="79" spans="1:26" ht="51" x14ac:dyDescent="0.2">
      <c r="A79" s="19">
        <v>12</v>
      </c>
      <c r="B79" s="70" t="s">
        <v>185</v>
      </c>
      <c r="C79" s="52"/>
      <c r="D79" s="19">
        <v>164</v>
      </c>
      <c r="E79" s="18"/>
      <c r="F79" s="18"/>
      <c r="G79" s="136">
        <f>73*23</f>
        <v>1679</v>
      </c>
      <c r="H79" s="136">
        <v>4728</v>
      </c>
      <c r="I79" s="136">
        <f>73*23</f>
        <v>1679</v>
      </c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90"/>
      <c r="Z79" s="52"/>
    </row>
    <row r="80" spans="1:26" s="128" customFormat="1" x14ac:dyDescent="0.2">
      <c r="A80" s="129">
        <f>+A79+A77</f>
        <v>87</v>
      </c>
      <c r="B80" s="111" t="s">
        <v>184</v>
      </c>
      <c r="C80" s="30"/>
      <c r="D80" s="129">
        <f>+D79+D78</f>
        <v>291</v>
      </c>
      <c r="E80" s="129"/>
      <c r="F80" s="129"/>
      <c r="G80" s="130">
        <f>+G79+G78</f>
        <v>2028</v>
      </c>
      <c r="H80" s="135">
        <f>+H79+H78</f>
        <v>4764</v>
      </c>
      <c r="I80" s="135">
        <f>+I79+I78</f>
        <v>1699</v>
      </c>
      <c r="J80" s="129">
        <f>+J79+J78</f>
        <v>168</v>
      </c>
      <c r="K80" s="134">
        <f>+K79+K78</f>
        <v>30</v>
      </c>
      <c r="L80" s="134">
        <f>+L79+L78</f>
        <v>18</v>
      </c>
      <c r="M80" s="134">
        <f>+M79+M78</f>
        <v>5</v>
      </c>
      <c r="N80" s="134">
        <f>+N79+N78</f>
        <v>3</v>
      </c>
      <c r="O80" s="133">
        <f>+O79+O78</f>
        <v>3</v>
      </c>
      <c r="P80" s="133">
        <f>+P79+P78</f>
        <v>4</v>
      </c>
      <c r="Q80" s="133">
        <f>+Q79+Q78</f>
        <v>6</v>
      </c>
      <c r="R80" s="133">
        <f>+R79+R78</f>
        <v>12</v>
      </c>
      <c r="S80" s="132">
        <f>+S79+S78</f>
        <v>108</v>
      </c>
      <c r="T80" s="132">
        <f>+T79+T78</f>
        <v>42</v>
      </c>
      <c r="U80" s="131">
        <f>+U79+U78</f>
        <v>1145</v>
      </c>
      <c r="V80" s="131">
        <f>+V79+V78</f>
        <v>850</v>
      </c>
      <c r="W80" s="131">
        <f>+W79+W78</f>
        <v>2152</v>
      </c>
      <c r="X80" s="129">
        <f>+X79+X78</f>
        <v>11460</v>
      </c>
      <c r="Y80" s="130">
        <f>+Y79+Y78</f>
        <v>138900</v>
      </c>
      <c r="Z80" s="129">
        <f>+Z79+Z78</f>
        <v>58</v>
      </c>
    </row>
    <row r="81" spans="1:29" x14ac:dyDescent="0.2">
      <c r="A81" s="52"/>
      <c r="B81" s="18"/>
      <c r="C81" s="52"/>
      <c r="D81" s="52"/>
      <c r="E81" s="52"/>
      <c r="F81" s="52"/>
      <c r="G81" s="52"/>
      <c r="H81" s="52"/>
      <c r="I81" s="89">
        <f>+I80+H80</f>
        <v>6463</v>
      </c>
      <c r="J81" s="52"/>
      <c r="K81" s="52"/>
      <c r="L81" s="52"/>
      <c r="M81" s="52"/>
      <c r="N81" s="52"/>
      <c r="O81" s="52"/>
      <c r="P81" s="52"/>
      <c r="Q81" s="52"/>
      <c r="R81" s="127">
        <f>SUM(K80:R80)</f>
        <v>81</v>
      </c>
      <c r="S81" s="52"/>
      <c r="T81" s="126">
        <f>SUM(S80:T80)</f>
        <v>150</v>
      </c>
      <c r="U81" s="52"/>
      <c r="V81" s="52"/>
      <c r="W81" s="52"/>
      <c r="X81" s="52"/>
      <c r="Z81" s="52"/>
    </row>
    <row r="82" spans="1:29" x14ac:dyDescent="0.2">
      <c r="Z82" s="125">
        <v>58.03</v>
      </c>
    </row>
    <row r="83" spans="1:29" x14ac:dyDescent="0.2">
      <c r="AB83" s="50">
        <f>+Z82-Z78</f>
        <v>3.0000000000001137E-2</v>
      </c>
      <c r="AC83" s="17">
        <f>+AB83/6</f>
        <v>5.0000000000001892E-3</v>
      </c>
    </row>
    <row r="85" spans="1:29" x14ac:dyDescent="0.2">
      <c r="V85" s="17">
        <f>+W80+U80</f>
        <v>3297</v>
      </c>
    </row>
    <row r="86" spans="1:29" ht="13.5" thickBot="1" x14ac:dyDescent="0.25"/>
    <row r="87" spans="1:29" x14ac:dyDescent="0.2">
      <c r="B87" s="103" t="s">
        <v>154</v>
      </c>
    </row>
    <row r="88" spans="1:29" x14ac:dyDescent="0.2">
      <c r="B88" s="102"/>
    </row>
    <row r="89" spans="1:29" x14ac:dyDescent="0.2">
      <c r="B89" s="102" t="s">
        <v>183</v>
      </c>
    </row>
    <row r="90" spans="1:29" ht="13.5" thickBot="1" x14ac:dyDescent="0.25">
      <c r="B90" s="101" t="s">
        <v>182</v>
      </c>
    </row>
  </sheetData>
  <autoFilter ref="A2:Z85" xr:uid="{E6CFBAA2-9B42-4AC6-9B33-306753774AB8}"/>
  <conditionalFormatting sqref="B2">
    <cfRule type="duplicateValues" dxfId="4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AA47F-0F07-4620-A5BF-4E023057080A}">
  <dimension ref="A1:AE94"/>
  <sheetViews>
    <sheetView zoomScale="73" zoomScaleNormal="73" workbookViewId="0">
      <pane xSplit="3" ySplit="1" topLeftCell="D81" activePane="bottomRight" state="frozen"/>
      <selection pane="topRight" activeCell="D1" sqref="D1"/>
      <selection pane="bottomLeft" activeCell="A2" sqref="A2"/>
      <selection pane="bottomRight" activeCell="Z80" sqref="Z80"/>
    </sheetView>
  </sheetViews>
  <sheetFormatPr baseColWidth="10" defaultRowHeight="12.75" x14ac:dyDescent="0.2"/>
  <cols>
    <col min="1" max="1" width="3.75" style="17" customWidth="1"/>
    <col min="2" max="2" width="34.25" style="17" customWidth="1"/>
    <col min="3" max="8" width="10" style="17" customWidth="1"/>
    <col min="9" max="9" width="11.75" style="17" customWidth="1"/>
    <col min="10" max="10" width="11" style="17"/>
    <col min="11" max="29" width="10" style="17" customWidth="1"/>
    <col min="30" max="16384" width="11" style="17"/>
  </cols>
  <sheetData>
    <row r="1" spans="1:30" ht="102" x14ac:dyDescent="0.2">
      <c r="A1" s="124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123" t="s">
        <v>7</v>
      </c>
      <c r="I1" s="123" t="s">
        <v>8</v>
      </c>
      <c r="J1" s="123" t="s">
        <v>9</v>
      </c>
      <c r="K1" s="122" t="s">
        <v>10</v>
      </c>
      <c r="L1" s="80" t="s">
        <v>12</v>
      </c>
      <c r="M1" s="78" t="s">
        <v>13</v>
      </c>
      <c r="N1" s="79" t="s">
        <v>141</v>
      </c>
      <c r="O1" s="100" t="s">
        <v>181</v>
      </c>
      <c r="P1" s="100" t="s">
        <v>180</v>
      </c>
      <c r="Q1" s="11" t="s">
        <v>15</v>
      </c>
      <c r="R1" s="11" t="s">
        <v>16</v>
      </c>
      <c r="S1" s="11" t="s">
        <v>17</v>
      </c>
      <c r="T1" s="10" t="s">
        <v>18</v>
      </c>
      <c r="U1" s="11" t="s">
        <v>19</v>
      </c>
      <c r="V1" s="121" t="s">
        <v>179</v>
      </c>
      <c r="W1" s="13" t="s">
        <v>178</v>
      </c>
      <c r="X1" s="78" t="s">
        <v>177</v>
      </c>
      <c r="Y1" s="78" t="s">
        <v>140</v>
      </c>
      <c r="Z1" s="78" t="s">
        <v>22</v>
      </c>
      <c r="AA1" s="120" t="s">
        <v>21</v>
      </c>
      <c r="AB1" s="100" t="s">
        <v>176</v>
      </c>
      <c r="AC1" s="100" t="s">
        <v>175</v>
      </c>
      <c r="AD1" s="13" t="s">
        <v>174</v>
      </c>
    </row>
    <row r="2" spans="1:30" ht="74.25" x14ac:dyDescent="0.2">
      <c r="A2" s="52">
        <v>1</v>
      </c>
      <c r="B2" s="52" t="s">
        <v>26</v>
      </c>
      <c r="C2" s="52" t="s">
        <v>27</v>
      </c>
      <c r="D2" s="19">
        <v>2</v>
      </c>
      <c r="E2" s="20" t="s">
        <v>28</v>
      </c>
      <c r="F2" s="20" t="s">
        <v>29</v>
      </c>
      <c r="G2" s="119">
        <f>SUM(H2:U2)</f>
        <v>8</v>
      </c>
      <c r="H2" s="118"/>
      <c r="I2" s="118"/>
      <c r="J2" s="118">
        <v>3</v>
      </c>
      <c r="K2" s="118"/>
      <c r="L2" s="118"/>
      <c r="M2" s="118"/>
      <c r="N2" s="118"/>
      <c r="O2" s="118"/>
      <c r="P2" s="118"/>
      <c r="Q2" s="118">
        <v>2</v>
      </c>
      <c r="R2" s="118"/>
      <c r="S2" s="118"/>
      <c r="T2" s="118"/>
      <c r="U2" s="118">
        <v>3</v>
      </c>
      <c r="V2" s="52">
        <v>1</v>
      </c>
      <c r="W2" s="52"/>
      <c r="X2" s="52"/>
      <c r="Y2" s="52"/>
      <c r="Z2" s="52"/>
      <c r="AA2" s="52"/>
      <c r="AB2" s="52"/>
      <c r="AC2" s="52"/>
      <c r="AD2" s="52">
        <v>1</v>
      </c>
    </row>
    <row r="3" spans="1:30" ht="74.25" x14ac:dyDescent="0.2">
      <c r="A3" s="52">
        <v>2</v>
      </c>
      <c r="B3" s="52" t="s">
        <v>30</v>
      </c>
      <c r="C3" s="52" t="s">
        <v>27</v>
      </c>
      <c r="D3" s="19">
        <v>2</v>
      </c>
      <c r="E3" s="20" t="s">
        <v>28</v>
      </c>
      <c r="F3" s="20" t="s">
        <v>29</v>
      </c>
      <c r="G3" s="119">
        <f>SUM(H3:U3)</f>
        <v>7</v>
      </c>
      <c r="H3" s="118"/>
      <c r="I3" s="118"/>
      <c r="J3" s="118">
        <v>3</v>
      </c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>
        <v>4</v>
      </c>
      <c r="V3" s="52">
        <v>1</v>
      </c>
      <c r="W3" s="52"/>
      <c r="X3" s="52"/>
      <c r="Y3" s="52"/>
      <c r="Z3" s="52"/>
      <c r="AA3" s="52"/>
      <c r="AB3" s="52"/>
      <c r="AC3" s="52"/>
      <c r="AD3" s="52">
        <v>1</v>
      </c>
    </row>
    <row r="4" spans="1:30" ht="74.25" x14ac:dyDescent="0.2">
      <c r="A4" s="52">
        <v>3</v>
      </c>
      <c r="B4" s="52" t="s">
        <v>31</v>
      </c>
      <c r="C4" s="52" t="s">
        <v>27</v>
      </c>
      <c r="D4" s="19">
        <v>2</v>
      </c>
      <c r="E4" s="20" t="s">
        <v>28</v>
      </c>
      <c r="F4" s="20" t="s">
        <v>29</v>
      </c>
      <c r="G4" s="119">
        <f>SUM(H4:U4)</f>
        <v>4</v>
      </c>
      <c r="H4" s="118"/>
      <c r="I4" s="118"/>
      <c r="J4" s="118">
        <v>3</v>
      </c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>
        <v>1</v>
      </c>
      <c r="V4" s="52"/>
      <c r="W4" s="52"/>
      <c r="X4" s="52"/>
      <c r="Y4" s="52"/>
      <c r="Z4" s="52"/>
      <c r="AA4" s="52"/>
      <c r="AB4" s="52"/>
      <c r="AC4" s="52"/>
      <c r="AD4" s="52">
        <v>1</v>
      </c>
    </row>
    <row r="5" spans="1:30" ht="74.25" x14ac:dyDescent="0.2">
      <c r="A5" s="52">
        <v>4</v>
      </c>
      <c r="B5" s="52" t="s">
        <v>32</v>
      </c>
      <c r="C5" s="52" t="s">
        <v>33</v>
      </c>
      <c r="D5" s="19">
        <v>2</v>
      </c>
      <c r="E5" s="20" t="s">
        <v>28</v>
      </c>
      <c r="F5" s="20" t="s">
        <v>29</v>
      </c>
      <c r="G5" s="119">
        <f>SUM(H5:U5)</f>
        <v>13</v>
      </c>
      <c r="H5" s="118">
        <v>1</v>
      </c>
      <c r="I5" s="118">
        <v>1</v>
      </c>
      <c r="J5" s="118">
        <v>3</v>
      </c>
      <c r="K5" s="118">
        <v>1</v>
      </c>
      <c r="L5" s="118">
        <v>1</v>
      </c>
      <c r="M5" s="118">
        <v>1</v>
      </c>
      <c r="N5" s="118">
        <v>1</v>
      </c>
      <c r="O5" s="118">
        <v>1</v>
      </c>
      <c r="P5" s="118"/>
      <c r="Q5" s="118"/>
      <c r="R5" s="118"/>
      <c r="S5" s="118">
        <v>1</v>
      </c>
      <c r="T5" s="118">
        <v>1</v>
      </c>
      <c r="U5" s="118">
        <v>1</v>
      </c>
      <c r="V5" s="52">
        <v>1</v>
      </c>
      <c r="W5" s="52"/>
      <c r="X5" s="52">
        <v>500</v>
      </c>
      <c r="Y5" s="52">
        <v>200</v>
      </c>
      <c r="Z5" s="52">
        <v>400</v>
      </c>
      <c r="AA5" s="52">
        <v>450</v>
      </c>
      <c r="AB5" s="52"/>
      <c r="AC5" s="52"/>
      <c r="AD5" s="52">
        <v>1</v>
      </c>
    </row>
    <row r="6" spans="1:30" ht="74.25" x14ac:dyDescent="0.2">
      <c r="A6" s="52">
        <v>5</v>
      </c>
      <c r="B6" s="52" t="s">
        <v>34</v>
      </c>
      <c r="C6" s="52" t="s">
        <v>33</v>
      </c>
      <c r="D6" s="19">
        <v>2</v>
      </c>
      <c r="E6" s="20" t="s">
        <v>28</v>
      </c>
      <c r="F6" s="20" t="s">
        <v>29</v>
      </c>
      <c r="G6" s="119">
        <v>26</v>
      </c>
      <c r="H6" s="118">
        <v>16</v>
      </c>
      <c r="I6" s="118">
        <v>16</v>
      </c>
      <c r="J6" s="118">
        <v>28</v>
      </c>
      <c r="K6" s="118">
        <v>16</v>
      </c>
      <c r="L6" s="118">
        <v>10</v>
      </c>
      <c r="M6" s="118">
        <v>7</v>
      </c>
      <c r="N6" s="118"/>
      <c r="O6" s="118"/>
      <c r="P6" s="118"/>
      <c r="Q6" s="118"/>
      <c r="R6" s="118"/>
      <c r="S6" s="118"/>
      <c r="T6" s="118">
        <v>2</v>
      </c>
      <c r="U6" s="118">
        <v>1</v>
      </c>
      <c r="V6" s="52">
        <v>2</v>
      </c>
      <c r="W6" s="52">
        <v>29278</v>
      </c>
      <c r="X6" s="52">
        <v>330</v>
      </c>
      <c r="Y6" s="52"/>
      <c r="Z6" s="52">
        <v>195</v>
      </c>
      <c r="AA6" s="52">
        <v>5450</v>
      </c>
      <c r="AB6" s="52"/>
      <c r="AC6" s="52"/>
      <c r="AD6" s="52">
        <v>5</v>
      </c>
    </row>
    <row r="7" spans="1:30" ht="74.25" x14ac:dyDescent="0.2">
      <c r="A7" s="52">
        <v>6</v>
      </c>
      <c r="B7" s="52" t="s">
        <v>35</v>
      </c>
      <c r="C7" s="52" t="s">
        <v>27</v>
      </c>
      <c r="D7" s="19">
        <v>2</v>
      </c>
      <c r="E7" s="20" t="s">
        <v>28</v>
      </c>
      <c r="F7" s="20" t="s">
        <v>29</v>
      </c>
      <c r="G7" s="119">
        <f>SUM(H7:U7)</f>
        <v>3</v>
      </c>
      <c r="H7" s="118"/>
      <c r="I7" s="118"/>
      <c r="J7" s="118">
        <v>2</v>
      </c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>
        <v>1</v>
      </c>
      <c r="V7" s="52">
        <v>1</v>
      </c>
      <c r="W7" s="52"/>
      <c r="X7" s="52"/>
      <c r="Y7" s="52"/>
      <c r="Z7" s="52"/>
      <c r="AA7" s="52"/>
      <c r="AB7" s="52"/>
      <c r="AC7" s="52"/>
      <c r="AD7" s="52">
        <v>1</v>
      </c>
    </row>
    <row r="8" spans="1:30" ht="74.25" x14ac:dyDescent="0.2">
      <c r="A8" s="52">
        <v>7</v>
      </c>
      <c r="B8" s="52" t="s">
        <v>36</v>
      </c>
      <c r="C8" s="52" t="s">
        <v>33</v>
      </c>
      <c r="D8" s="19">
        <v>2</v>
      </c>
      <c r="E8" s="20" t="s">
        <v>28</v>
      </c>
      <c r="F8" s="20" t="s">
        <v>29</v>
      </c>
      <c r="G8" s="119">
        <f>SUM(H8:U8)</f>
        <v>2</v>
      </c>
      <c r="H8" s="118">
        <v>1</v>
      </c>
      <c r="I8" s="118"/>
      <c r="J8" s="118">
        <v>1</v>
      </c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52"/>
      <c r="W8" s="52"/>
      <c r="X8" s="52"/>
      <c r="Y8" s="52"/>
      <c r="Z8" s="52"/>
      <c r="AA8" s="52"/>
      <c r="AB8" s="52"/>
      <c r="AC8" s="52"/>
      <c r="AD8" s="52">
        <v>0.5</v>
      </c>
    </row>
    <row r="9" spans="1:30" ht="74.25" x14ac:dyDescent="0.2">
      <c r="A9" s="52">
        <v>8</v>
      </c>
      <c r="B9" s="52" t="s">
        <v>37</v>
      </c>
      <c r="C9" s="52" t="s">
        <v>33</v>
      </c>
      <c r="D9" s="19">
        <v>2</v>
      </c>
      <c r="E9" s="20" t="s">
        <v>28</v>
      </c>
      <c r="F9" s="20" t="s">
        <v>29</v>
      </c>
      <c r="G9" s="119">
        <f>SUM(H9:U9)</f>
        <v>4</v>
      </c>
      <c r="H9" s="118">
        <v>2</v>
      </c>
      <c r="I9" s="118"/>
      <c r="J9" s="118">
        <v>2</v>
      </c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52">
        <v>1</v>
      </c>
      <c r="W9" s="52"/>
      <c r="X9" s="52"/>
      <c r="Y9" s="52"/>
      <c r="Z9" s="52"/>
      <c r="AA9" s="52"/>
      <c r="AB9" s="52"/>
      <c r="AC9" s="52"/>
      <c r="AD9" s="52">
        <v>1</v>
      </c>
    </row>
    <row r="10" spans="1:30" ht="74.25" x14ac:dyDescent="0.2">
      <c r="A10" s="52">
        <v>9</v>
      </c>
      <c r="B10" s="52" t="s">
        <v>116</v>
      </c>
      <c r="C10" s="52" t="s">
        <v>33</v>
      </c>
      <c r="D10" s="19">
        <v>2</v>
      </c>
      <c r="E10" s="20" t="s">
        <v>28</v>
      </c>
      <c r="F10" s="20" t="s">
        <v>29</v>
      </c>
      <c r="G10" s="119">
        <f>SUM(H10:U10)</f>
        <v>3</v>
      </c>
      <c r="H10" s="118"/>
      <c r="I10" s="118"/>
      <c r="J10" s="118">
        <v>3</v>
      </c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52">
        <v>1</v>
      </c>
      <c r="W10" s="52"/>
      <c r="X10" s="52"/>
      <c r="Y10" s="52"/>
      <c r="Z10" s="52"/>
      <c r="AA10" s="52"/>
      <c r="AB10" s="52"/>
      <c r="AC10" s="52"/>
      <c r="AD10" s="52">
        <v>1</v>
      </c>
    </row>
    <row r="11" spans="1:30" ht="74.25" x14ac:dyDescent="0.2">
      <c r="A11" s="52">
        <v>10</v>
      </c>
      <c r="B11" s="52" t="s">
        <v>115</v>
      </c>
      <c r="C11" s="52" t="s">
        <v>33</v>
      </c>
      <c r="D11" s="19">
        <v>2</v>
      </c>
      <c r="E11" s="20" t="s">
        <v>28</v>
      </c>
      <c r="F11" s="20" t="s">
        <v>29</v>
      </c>
      <c r="G11" s="119">
        <f>SUM(H11:U11)</f>
        <v>6</v>
      </c>
      <c r="H11" s="118">
        <v>2</v>
      </c>
      <c r="I11" s="118"/>
      <c r="J11" s="118">
        <v>3</v>
      </c>
      <c r="K11" s="118">
        <v>1</v>
      </c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52">
        <v>1</v>
      </c>
      <c r="W11" s="52"/>
      <c r="X11" s="52"/>
      <c r="Y11" s="52"/>
      <c r="Z11" s="52"/>
      <c r="AA11" s="52">
        <v>200</v>
      </c>
      <c r="AB11" s="52"/>
      <c r="AC11" s="52"/>
      <c r="AD11" s="52">
        <v>1</v>
      </c>
    </row>
    <row r="12" spans="1:30" ht="74.25" x14ac:dyDescent="0.2">
      <c r="A12" s="52">
        <v>11</v>
      </c>
      <c r="B12" s="52" t="s">
        <v>137</v>
      </c>
      <c r="C12" s="52" t="s">
        <v>33</v>
      </c>
      <c r="D12" s="19">
        <v>2</v>
      </c>
      <c r="E12" s="20" t="s">
        <v>28</v>
      </c>
      <c r="F12" s="20" t="s">
        <v>29</v>
      </c>
      <c r="G12" s="119">
        <f>SUM(H12:U12)</f>
        <v>0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>
        <v>1</v>
      </c>
      <c r="W12" s="52"/>
      <c r="X12" s="52"/>
      <c r="Y12" s="52"/>
      <c r="Z12" s="52"/>
      <c r="AA12" s="52"/>
      <c r="AB12" s="52"/>
      <c r="AC12" s="52"/>
      <c r="AD12" s="52"/>
    </row>
    <row r="13" spans="1:30" ht="74.25" x14ac:dyDescent="0.2">
      <c r="A13" s="52">
        <v>12</v>
      </c>
      <c r="B13" s="52" t="s">
        <v>38</v>
      </c>
      <c r="C13" s="52" t="s">
        <v>27</v>
      </c>
      <c r="D13" s="19">
        <v>2</v>
      </c>
      <c r="E13" s="20" t="s">
        <v>28</v>
      </c>
      <c r="F13" s="20" t="s">
        <v>29</v>
      </c>
      <c r="G13" s="119">
        <f>SUM(H13:U13)</f>
        <v>5</v>
      </c>
      <c r="H13" s="118"/>
      <c r="I13" s="118"/>
      <c r="J13" s="118">
        <v>2</v>
      </c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>
        <v>3</v>
      </c>
      <c r="V13" s="52"/>
      <c r="W13" s="52"/>
      <c r="X13" s="52"/>
      <c r="Y13" s="52"/>
      <c r="Z13" s="52"/>
      <c r="AA13" s="52"/>
      <c r="AB13" s="52"/>
      <c r="AC13" s="52"/>
      <c r="AD13" s="52">
        <v>1</v>
      </c>
    </row>
    <row r="14" spans="1:30" ht="74.25" x14ac:dyDescent="0.2">
      <c r="A14" s="52">
        <v>13</v>
      </c>
      <c r="B14" s="52" t="s">
        <v>136</v>
      </c>
      <c r="C14" s="52" t="s">
        <v>33</v>
      </c>
      <c r="D14" s="19">
        <v>2</v>
      </c>
      <c r="E14" s="20" t="s">
        <v>28</v>
      </c>
      <c r="F14" s="20" t="s">
        <v>29</v>
      </c>
      <c r="G14" s="119">
        <f>SUM(H14:U14)</f>
        <v>6</v>
      </c>
      <c r="H14" s="118">
        <v>1</v>
      </c>
      <c r="I14" s="118">
        <v>1</v>
      </c>
      <c r="J14" s="118">
        <v>1</v>
      </c>
      <c r="K14" s="118">
        <v>1</v>
      </c>
      <c r="L14" s="118"/>
      <c r="M14" s="118"/>
      <c r="N14" s="118"/>
      <c r="O14" s="118"/>
      <c r="P14" s="118"/>
      <c r="Q14" s="118"/>
      <c r="R14" s="118"/>
      <c r="S14" s="118">
        <v>1</v>
      </c>
      <c r="T14" s="118"/>
      <c r="U14" s="118">
        <v>1</v>
      </c>
      <c r="V14" s="52">
        <v>2</v>
      </c>
      <c r="W14" s="52">
        <v>3087</v>
      </c>
      <c r="X14" s="52"/>
      <c r="Y14" s="52"/>
      <c r="Z14" s="52"/>
      <c r="AA14" s="52">
        <v>600</v>
      </c>
      <c r="AB14" s="52"/>
      <c r="AC14" s="52"/>
      <c r="AD14" s="52">
        <v>0.5</v>
      </c>
    </row>
    <row r="15" spans="1:30" ht="74.25" x14ac:dyDescent="0.2">
      <c r="A15" s="52">
        <v>14</v>
      </c>
      <c r="B15" s="52" t="s">
        <v>39</v>
      </c>
      <c r="C15" s="52" t="s">
        <v>33</v>
      </c>
      <c r="D15" s="19">
        <v>2</v>
      </c>
      <c r="E15" s="20" t="s">
        <v>28</v>
      </c>
      <c r="F15" s="20" t="s">
        <v>29</v>
      </c>
      <c r="G15" s="119">
        <f>SUM(H15:U15)</f>
        <v>6</v>
      </c>
      <c r="H15" s="118">
        <v>3</v>
      </c>
      <c r="I15" s="118"/>
      <c r="J15" s="118">
        <v>3</v>
      </c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52">
        <v>1</v>
      </c>
      <c r="W15" s="52"/>
      <c r="X15" s="52"/>
      <c r="Y15" s="52"/>
      <c r="Z15" s="52"/>
      <c r="AA15" s="52"/>
      <c r="AB15" s="52"/>
      <c r="AC15" s="52"/>
      <c r="AD15" s="52">
        <v>1</v>
      </c>
    </row>
    <row r="16" spans="1:30" ht="74.25" x14ac:dyDescent="0.2">
      <c r="A16" s="52">
        <v>15</v>
      </c>
      <c r="B16" s="52" t="s">
        <v>40</v>
      </c>
      <c r="C16" s="52" t="s">
        <v>27</v>
      </c>
      <c r="D16" s="19">
        <v>2</v>
      </c>
      <c r="E16" s="20" t="s">
        <v>28</v>
      </c>
      <c r="F16" s="20" t="s">
        <v>29</v>
      </c>
      <c r="G16" s="119">
        <f>SUM(H16:U16)</f>
        <v>2</v>
      </c>
      <c r="H16" s="118"/>
      <c r="I16" s="118"/>
      <c r="J16" s="118">
        <v>2</v>
      </c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52">
        <v>1</v>
      </c>
      <c r="W16" s="52">
        <v>8000</v>
      </c>
      <c r="X16" s="52"/>
      <c r="Y16" s="52"/>
      <c r="Z16" s="52"/>
      <c r="AA16" s="52"/>
      <c r="AB16" s="52"/>
      <c r="AC16" s="52"/>
      <c r="AD16" s="52">
        <v>1</v>
      </c>
    </row>
    <row r="17" spans="1:30" ht="74.25" x14ac:dyDescent="0.2">
      <c r="A17" s="52">
        <v>16</v>
      </c>
      <c r="B17" s="52" t="s">
        <v>173</v>
      </c>
      <c r="C17" s="52" t="s">
        <v>27</v>
      </c>
      <c r="D17" s="19">
        <v>2</v>
      </c>
      <c r="E17" s="20" t="s">
        <v>28</v>
      </c>
      <c r="F17" s="20" t="s">
        <v>29</v>
      </c>
      <c r="G17" s="119">
        <f>SUM(H17:U17)</f>
        <v>0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>
        <v>1</v>
      </c>
      <c r="W17" s="52">
        <v>4256</v>
      </c>
      <c r="X17" s="52"/>
      <c r="Y17" s="52"/>
      <c r="Z17" s="52"/>
      <c r="AA17" s="52"/>
      <c r="AB17" s="52"/>
      <c r="AC17" s="52"/>
      <c r="AD17" s="52"/>
    </row>
    <row r="18" spans="1:30" ht="74.25" x14ac:dyDescent="0.2">
      <c r="A18" s="52">
        <v>17</v>
      </c>
      <c r="B18" s="52" t="s">
        <v>172</v>
      </c>
      <c r="C18" s="52" t="s">
        <v>33</v>
      </c>
      <c r="D18" s="19">
        <v>2</v>
      </c>
      <c r="E18" s="20" t="s">
        <v>28</v>
      </c>
      <c r="F18" s="20" t="s">
        <v>29</v>
      </c>
      <c r="G18" s="119">
        <f>SUM(H18:U18)</f>
        <v>0</v>
      </c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>
        <v>1</v>
      </c>
      <c r="W18" s="52">
        <v>1078</v>
      </c>
      <c r="X18" s="52"/>
      <c r="Y18" s="52"/>
      <c r="Z18" s="52"/>
      <c r="AA18" s="52"/>
      <c r="AB18" s="52"/>
      <c r="AC18" s="52"/>
      <c r="AD18" s="52"/>
    </row>
    <row r="19" spans="1:30" ht="74.25" x14ac:dyDescent="0.2">
      <c r="A19" s="52">
        <v>18</v>
      </c>
      <c r="B19" s="52" t="s">
        <v>171</v>
      </c>
      <c r="C19" s="52" t="s">
        <v>33</v>
      </c>
      <c r="D19" s="19">
        <v>2</v>
      </c>
      <c r="E19" s="20" t="s">
        <v>28</v>
      </c>
      <c r="F19" s="20" t="s">
        <v>29</v>
      </c>
      <c r="G19" s="119">
        <f>SUM(H19:U19)</f>
        <v>6</v>
      </c>
      <c r="H19" s="118">
        <v>1</v>
      </c>
      <c r="I19" s="118">
        <v>1</v>
      </c>
      <c r="J19" s="118">
        <v>1</v>
      </c>
      <c r="K19" s="118">
        <v>1</v>
      </c>
      <c r="L19" s="118"/>
      <c r="M19" s="118">
        <v>1</v>
      </c>
      <c r="N19" s="118"/>
      <c r="O19" s="118"/>
      <c r="P19" s="118"/>
      <c r="Q19" s="118"/>
      <c r="R19" s="118"/>
      <c r="S19" s="118"/>
      <c r="T19" s="118"/>
      <c r="U19" s="118">
        <v>1</v>
      </c>
      <c r="V19" s="52">
        <v>1</v>
      </c>
      <c r="W19" s="52"/>
      <c r="X19" s="52"/>
      <c r="Y19" s="52"/>
      <c r="Z19" s="52">
        <v>3</v>
      </c>
      <c r="AA19" s="52">
        <v>200</v>
      </c>
      <c r="AB19" s="52"/>
      <c r="AC19" s="52"/>
      <c r="AD19" s="52">
        <v>0.5</v>
      </c>
    </row>
    <row r="20" spans="1:30" ht="74.25" x14ac:dyDescent="0.2">
      <c r="A20" s="52">
        <v>19</v>
      </c>
      <c r="B20" s="52" t="s">
        <v>43</v>
      </c>
      <c r="C20" s="52" t="s">
        <v>27</v>
      </c>
      <c r="D20" s="19">
        <v>2</v>
      </c>
      <c r="E20" s="20" t="s">
        <v>28</v>
      </c>
      <c r="F20" s="20" t="s">
        <v>29</v>
      </c>
      <c r="G20" s="119">
        <f>SUM(H20:U20)</f>
        <v>3</v>
      </c>
      <c r="H20" s="118"/>
      <c r="I20" s="118"/>
      <c r="J20" s="118">
        <v>3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52"/>
      <c r="W20" s="52"/>
      <c r="X20" s="52"/>
      <c r="Y20" s="52"/>
      <c r="Z20" s="52"/>
      <c r="AA20" s="52"/>
      <c r="AB20" s="52"/>
      <c r="AC20" s="52"/>
      <c r="AD20" s="52">
        <v>1</v>
      </c>
    </row>
    <row r="21" spans="1:30" ht="74.25" x14ac:dyDescent="0.2">
      <c r="A21" s="52">
        <v>20</v>
      </c>
      <c r="B21" s="52" t="s">
        <v>170</v>
      </c>
      <c r="C21" s="52" t="s">
        <v>33</v>
      </c>
      <c r="D21" s="19">
        <v>2</v>
      </c>
      <c r="E21" s="20" t="s">
        <v>28</v>
      </c>
      <c r="F21" s="20" t="s">
        <v>29</v>
      </c>
      <c r="G21" s="119">
        <f>SUM(H21:U21)</f>
        <v>5</v>
      </c>
      <c r="H21" s="118">
        <v>1</v>
      </c>
      <c r="I21" s="118">
        <v>1</v>
      </c>
      <c r="J21" s="118">
        <v>1</v>
      </c>
      <c r="K21" s="118">
        <v>1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8">
        <v>1</v>
      </c>
      <c r="V21" s="52">
        <v>1</v>
      </c>
      <c r="W21" s="52"/>
      <c r="X21" s="52"/>
      <c r="Y21" s="52"/>
      <c r="Z21" s="52"/>
      <c r="AA21" s="52">
        <v>300</v>
      </c>
      <c r="AB21" s="52"/>
      <c r="AC21" s="52"/>
      <c r="AD21" s="52">
        <v>0.5</v>
      </c>
    </row>
    <row r="22" spans="1:30" ht="74.25" x14ac:dyDescent="0.2">
      <c r="A22" s="52">
        <v>21</v>
      </c>
      <c r="B22" s="52" t="s">
        <v>86</v>
      </c>
      <c r="C22" s="52" t="s">
        <v>33</v>
      </c>
      <c r="D22" s="19">
        <v>2</v>
      </c>
      <c r="E22" s="20" t="s">
        <v>28</v>
      </c>
      <c r="F22" s="20" t="s">
        <v>29</v>
      </c>
      <c r="G22" s="119">
        <f>SUM(H22:U22)</f>
        <v>0</v>
      </c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>
        <v>1</v>
      </c>
      <c r="W22" s="52">
        <v>2442</v>
      </c>
      <c r="X22" s="52"/>
      <c r="Y22" s="52"/>
      <c r="Z22" s="52"/>
      <c r="AA22" s="52"/>
      <c r="AB22" s="52"/>
      <c r="AC22" s="52"/>
      <c r="AD22" s="52"/>
    </row>
    <row r="23" spans="1:30" ht="74.25" x14ac:dyDescent="0.2">
      <c r="A23" s="52">
        <v>22</v>
      </c>
      <c r="B23" s="52" t="s">
        <v>44</v>
      </c>
      <c r="C23" s="52" t="s">
        <v>27</v>
      </c>
      <c r="D23" s="19">
        <v>2</v>
      </c>
      <c r="E23" s="20" t="s">
        <v>28</v>
      </c>
      <c r="F23" s="20" t="s">
        <v>29</v>
      </c>
      <c r="G23" s="119">
        <f>SUM(H23:U23)</f>
        <v>4</v>
      </c>
      <c r="H23" s="118"/>
      <c r="I23" s="118"/>
      <c r="J23" s="118">
        <v>2</v>
      </c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>
        <v>2</v>
      </c>
      <c r="V23" s="52">
        <v>1</v>
      </c>
      <c r="W23" s="52"/>
      <c r="X23" s="52"/>
      <c r="Y23" s="52"/>
      <c r="Z23" s="52"/>
      <c r="AA23" s="52"/>
      <c r="AB23" s="52"/>
      <c r="AC23" s="52"/>
      <c r="AD23" s="52">
        <v>1</v>
      </c>
    </row>
    <row r="24" spans="1:30" ht="74.25" x14ac:dyDescent="0.2">
      <c r="A24" s="52">
        <v>23</v>
      </c>
      <c r="B24" s="52" t="s">
        <v>169</v>
      </c>
      <c r="C24" s="52" t="s">
        <v>33</v>
      </c>
      <c r="D24" s="19">
        <v>2</v>
      </c>
      <c r="E24" s="20" t="s">
        <v>28</v>
      </c>
      <c r="F24" s="20" t="s">
        <v>29</v>
      </c>
      <c r="G24" s="119">
        <f>SUM(H24:U24)</f>
        <v>5</v>
      </c>
      <c r="H24" s="118">
        <v>1</v>
      </c>
      <c r="I24" s="118"/>
      <c r="J24" s="118">
        <v>1</v>
      </c>
      <c r="K24" s="118">
        <v>1</v>
      </c>
      <c r="L24" s="118">
        <v>1</v>
      </c>
      <c r="M24" s="118">
        <v>1</v>
      </c>
      <c r="N24" s="118"/>
      <c r="O24" s="118"/>
      <c r="P24" s="118"/>
      <c r="Q24" s="118"/>
      <c r="R24" s="118"/>
      <c r="S24" s="118"/>
      <c r="T24" s="118"/>
      <c r="U24" s="118"/>
      <c r="V24" s="52"/>
      <c r="W24" s="52"/>
      <c r="X24" s="52"/>
      <c r="Y24" s="52"/>
      <c r="Z24" s="52">
        <v>100</v>
      </c>
      <c r="AA24" s="52">
        <v>500</v>
      </c>
      <c r="AB24" s="52"/>
      <c r="AC24" s="52"/>
      <c r="AD24" s="52">
        <v>0.5</v>
      </c>
    </row>
    <row r="25" spans="1:30" ht="74.25" x14ac:dyDescent="0.2">
      <c r="A25" s="52">
        <v>24</v>
      </c>
      <c r="B25" s="52" t="s">
        <v>45</v>
      </c>
      <c r="C25" s="52" t="s">
        <v>27</v>
      </c>
      <c r="D25" s="19">
        <v>2</v>
      </c>
      <c r="E25" s="20" t="s">
        <v>28</v>
      </c>
      <c r="F25" s="20" t="s">
        <v>29</v>
      </c>
      <c r="G25" s="119">
        <f>SUM(H25:U25)</f>
        <v>3</v>
      </c>
      <c r="H25" s="118"/>
      <c r="I25" s="118"/>
      <c r="J25" s="118">
        <v>1</v>
      </c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>
        <v>2</v>
      </c>
      <c r="V25" s="52"/>
      <c r="W25" s="52"/>
      <c r="X25" s="52"/>
      <c r="Y25" s="52"/>
      <c r="Z25" s="52"/>
      <c r="AA25" s="52"/>
      <c r="AB25" s="52"/>
      <c r="AC25" s="52"/>
      <c r="AD25" s="52">
        <v>0.5</v>
      </c>
    </row>
    <row r="26" spans="1:30" ht="74.25" x14ac:dyDescent="0.2">
      <c r="A26" s="52">
        <v>25</v>
      </c>
      <c r="B26" s="52" t="s">
        <v>168</v>
      </c>
      <c r="C26" s="52" t="s">
        <v>33</v>
      </c>
      <c r="D26" s="19">
        <v>2</v>
      </c>
      <c r="E26" s="20" t="s">
        <v>28</v>
      </c>
      <c r="F26" s="20" t="s">
        <v>29</v>
      </c>
      <c r="G26" s="119">
        <f>SUM(H26:U26)</f>
        <v>11</v>
      </c>
      <c r="H26" s="118">
        <v>1</v>
      </c>
      <c r="I26" s="118">
        <v>1</v>
      </c>
      <c r="J26" s="118">
        <v>1</v>
      </c>
      <c r="K26" s="118">
        <v>1</v>
      </c>
      <c r="L26" s="118">
        <v>1</v>
      </c>
      <c r="M26" s="118">
        <v>1</v>
      </c>
      <c r="N26" s="118">
        <v>1</v>
      </c>
      <c r="O26" s="118">
        <v>1</v>
      </c>
      <c r="P26" s="118">
        <v>1</v>
      </c>
      <c r="Q26" s="118"/>
      <c r="R26" s="118"/>
      <c r="S26" s="118"/>
      <c r="T26" s="118">
        <v>1</v>
      </c>
      <c r="U26" s="118">
        <v>1</v>
      </c>
      <c r="V26" s="52">
        <v>1</v>
      </c>
      <c r="W26" s="52"/>
      <c r="X26" s="52">
        <v>300</v>
      </c>
      <c r="Y26" s="52">
        <v>200</v>
      </c>
      <c r="Z26" s="52">
        <v>450</v>
      </c>
      <c r="AA26" s="52">
        <v>100</v>
      </c>
      <c r="AB26" s="52"/>
      <c r="AC26" s="52">
        <v>70</v>
      </c>
      <c r="AD26" s="52">
        <v>0.5</v>
      </c>
    </row>
    <row r="27" spans="1:30" ht="74.25" x14ac:dyDescent="0.2">
      <c r="A27" s="52">
        <v>26</v>
      </c>
      <c r="B27" s="52" t="s">
        <v>46</v>
      </c>
      <c r="C27" s="52" t="s">
        <v>27</v>
      </c>
      <c r="D27" s="19">
        <v>2</v>
      </c>
      <c r="E27" s="20" t="s">
        <v>28</v>
      </c>
      <c r="F27" s="20" t="s">
        <v>29</v>
      </c>
      <c r="G27" s="119">
        <f>SUM(H27:U27)</f>
        <v>3</v>
      </c>
      <c r="H27" s="118"/>
      <c r="I27" s="118"/>
      <c r="J27" s="118">
        <v>1</v>
      </c>
      <c r="K27" s="118">
        <v>1</v>
      </c>
      <c r="L27" s="118">
        <v>1</v>
      </c>
      <c r="M27" s="118"/>
      <c r="N27" s="118"/>
      <c r="O27" s="118"/>
      <c r="P27" s="118"/>
      <c r="Q27" s="118"/>
      <c r="R27" s="118"/>
      <c r="S27" s="118"/>
      <c r="T27" s="118"/>
      <c r="U27" s="118"/>
      <c r="V27" s="52"/>
      <c r="W27" s="52"/>
      <c r="X27" s="52">
        <v>15</v>
      </c>
      <c r="Y27" s="52"/>
      <c r="Z27" s="52"/>
      <c r="AA27" s="52">
        <v>300</v>
      </c>
      <c r="AB27" s="52"/>
      <c r="AC27" s="52"/>
      <c r="AD27" s="52">
        <v>0.5</v>
      </c>
    </row>
    <row r="28" spans="1:30" ht="74.25" x14ac:dyDescent="0.2">
      <c r="A28" s="52">
        <v>27</v>
      </c>
      <c r="B28" s="52" t="s">
        <v>167</v>
      </c>
      <c r="C28" s="52" t="s">
        <v>33</v>
      </c>
      <c r="D28" s="19">
        <v>2</v>
      </c>
      <c r="E28" s="20" t="s">
        <v>28</v>
      </c>
      <c r="F28" s="20" t="s">
        <v>29</v>
      </c>
      <c r="G28" s="119">
        <f>SUM(H28:U28)</f>
        <v>11</v>
      </c>
      <c r="H28" s="118">
        <v>1</v>
      </c>
      <c r="I28" s="118">
        <v>1</v>
      </c>
      <c r="J28" s="118">
        <v>1</v>
      </c>
      <c r="K28" s="118">
        <v>1</v>
      </c>
      <c r="L28" s="118">
        <v>1</v>
      </c>
      <c r="M28" s="118">
        <v>1</v>
      </c>
      <c r="N28" s="118">
        <v>1</v>
      </c>
      <c r="O28" s="118">
        <v>1</v>
      </c>
      <c r="P28" s="118">
        <v>1</v>
      </c>
      <c r="Q28" s="118"/>
      <c r="R28" s="118"/>
      <c r="S28" s="118"/>
      <c r="T28" s="118">
        <v>1</v>
      </c>
      <c r="U28" s="118">
        <v>1</v>
      </c>
      <c r="V28" s="52">
        <v>1</v>
      </c>
      <c r="W28" s="52"/>
      <c r="X28" s="52">
        <v>30</v>
      </c>
      <c r="Y28" s="52">
        <v>200</v>
      </c>
      <c r="Z28" s="52">
        <v>50</v>
      </c>
      <c r="AA28" s="52">
        <v>100</v>
      </c>
      <c r="AB28" s="52">
        <v>500</v>
      </c>
      <c r="AC28" s="52">
        <v>15</v>
      </c>
      <c r="AD28" s="52">
        <v>0.5</v>
      </c>
    </row>
    <row r="29" spans="1:30" ht="74.25" x14ac:dyDescent="0.2">
      <c r="A29" s="52">
        <v>28</v>
      </c>
      <c r="B29" s="52" t="s">
        <v>47</v>
      </c>
      <c r="C29" s="52" t="s">
        <v>33</v>
      </c>
      <c r="D29" s="19">
        <v>2</v>
      </c>
      <c r="E29" s="20" t="s">
        <v>28</v>
      </c>
      <c r="F29" s="20" t="s">
        <v>29</v>
      </c>
      <c r="G29" s="119">
        <f>SUM(H29:U29)</f>
        <v>4</v>
      </c>
      <c r="H29" s="118">
        <v>2</v>
      </c>
      <c r="I29" s="118"/>
      <c r="J29" s="118">
        <v>2</v>
      </c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52"/>
      <c r="W29" s="52"/>
      <c r="X29" s="52"/>
      <c r="Y29" s="52"/>
      <c r="Z29" s="52"/>
      <c r="AA29" s="52"/>
      <c r="AB29" s="52"/>
      <c r="AC29" s="52"/>
      <c r="AD29" s="52">
        <v>1</v>
      </c>
    </row>
    <row r="30" spans="1:30" ht="74.25" x14ac:dyDescent="0.2">
      <c r="A30" s="52">
        <v>29</v>
      </c>
      <c r="B30" s="52" t="s">
        <v>48</v>
      </c>
      <c r="C30" s="52" t="s">
        <v>33</v>
      </c>
      <c r="D30" s="19">
        <v>2</v>
      </c>
      <c r="E30" s="20" t="s">
        <v>28</v>
      </c>
      <c r="F30" s="20" t="s">
        <v>29</v>
      </c>
      <c r="G30" s="119">
        <f>SUM(H30:U30)</f>
        <v>3</v>
      </c>
      <c r="H30" s="118">
        <v>1</v>
      </c>
      <c r="I30" s="118"/>
      <c r="J30" s="118">
        <v>1</v>
      </c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>
        <v>1</v>
      </c>
      <c r="V30" s="52">
        <v>1</v>
      </c>
      <c r="W30" s="52"/>
      <c r="X30" s="52"/>
      <c r="Y30" s="52"/>
      <c r="Z30" s="52"/>
      <c r="AA30" s="52"/>
      <c r="AB30" s="52"/>
      <c r="AC30" s="52"/>
      <c r="AD30" s="52">
        <v>0.5</v>
      </c>
    </row>
    <row r="31" spans="1:30" ht="74.25" x14ac:dyDescent="0.2">
      <c r="A31" s="52">
        <v>30</v>
      </c>
      <c r="B31" s="52" t="s">
        <v>49</v>
      </c>
      <c r="C31" s="52" t="s">
        <v>33</v>
      </c>
      <c r="D31" s="19">
        <v>2</v>
      </c>
      <c r="E31" s="20" t="s">
        <v>28</v>
      </c>
      <c r="F31" s="20" t="s">
        <v>29</v>
      </c>
      <c r="G31" s="119">
        <f>SUM(H31:U31)</f>
        <v>7</v>
      </c>
      <c r="H31" s="118"/>
      <c r="I31" s="118"/>
      <c r="J31" s="118">
        <v>4</v>
      </c>
      <c r="K31" s="118"/>
      <c r="L31" s="118">
        <v>1</v>
      </c>
      <c r="M31" s="118"/>
      <c r="N31" s="118"/>
      <c r="O31" s="118"/>
      <c r="P31" s="118"/>
      <c r="Q31" s="118"/>
      <c r="R31" s="118"/>
      <c r="S31" s="118"/>
      <c r="T31" s="118">
        <v>2</v>
      </c>
      <c r="U31" s="118"/>
      <c r="V31" s="52">
        <v>1</v>
      </c>
      <c r="W31" s="52"/>
      <c r="X31" s="52">
        <v>14</v>
      </c>
      <c r="Y31" s="52"/>
      <c r="Z31" s="52"/>
      <c r="AA31" s="52"/>
      <c r="AB31" s="52"/>
      <c r="AC31" s="52"/>
      <c r="AD31" s="52">
        <v>1</v>
      </c>
    </row>
    <row r="32" spans="1:30" ht="74.25" x14ac:dyDescent="0.2">
      <c r="A32" s="52">
        <v>31</v>
      </c>
      <c r="B32" s="52" t="s">
        <v>50</v>
      </c>
      <c r="C32" s="52" t="s">
        <v>33</v>
      </c>
      <c r="D32" s="19">
        <v>2</v>
      </c>
      <c r="E32" s="20" t="s">
        <v>28</v>
      </c>
      <c r="F32" s="20" t="s">
        <v>29</v>
      </c>
      <c r="G32" s="119">
        <f>SUM(H32:U32)</f>
        <v>4</v>
      </c>
      <c r="H32" s="118">
        <v>1</v>
      </c>
      <c r="I32" s="118"/>
      <c r="J32" s="118">
        <v>2</v>
      </c>
      <c r="K32" s="118">
        <v>1</v>
      </c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52">
        <v>1</v>
      </c>
      <c r="W32" s="52"/>
      <c r="X32" s="52"/>
      <c r="Y32" s="52"/>
      <c r="Z32" s="52"/>
      <c r="AA32" s="52">
        <v>300</v>
      </c>
      <c r="AB32" s="52"/>
      <c r="AC32" s="52"/>
      <c r="AD32" s="52">
        <v>1</v>
      </c>
    </row>
    <row r="33" spans="1:30" ht="74.25" x14ac:dyDescent="0.2">
      <c r="A33" s="52">
        <v>32</v>
      </c>
      <c r="B33" s="52" t="s">
        <v>51</v>
      </c>
      <c r="C33" s="52" t="s">
        <v>33</v>
      </c>
      <c r="D33" s="19">
        <v>2</v>
      </c>
      <c r="E33" s="20" t="s">
        <v>28</v>
      </c>
      <c r="F33" s="20" t="s">
        <v>29</v>
      </c>
      <c r="G33" s="119">
        <f>SUM(H33:U33)</f>
        <v>5</v>
      </c>
      <c r="H33" s="118">
        <v>1</v>
      </c>
      <c r="I33" s="118"/>
      <c r="J33" s="118">
        <v>2</v>
      </c>
      <c r="K33" s="118">
        <v>1</v>
      </c>
      <c r="L33" s="118"/>
      <c r="M33" s="118"/>
      <c r="N33" s="118"/>
      <c r="O33" s="118"/>
      <c r="P33" s="118"/>
      <c r="Q33" s="118"/>
      <c r="R33" s="118"/>
      <c r="S33" s="118"/>
      <c r="T33" s="118">
        <v>1</v>
      </c>
      <c r="U33" s="118"/>
      <c r="V33" s="52"/>
      <c r="W33" s="52"/>
      <c r="X33" s="52"/>
      <c r="Y33" s="52"/>
      <c r="Z33" s="52"/>
      <c r="AA33" s="52">
        <v>100</v>
      </c>
      <c r="AB33" s="52"/>
      <c r="AC33" s="52"/>
      <c r="AD33" s="52">
        <v>1</v>
      </c>
    </row>
    <row r="34" spans="1:30" ht="74.25" x14ac:dyDescent="0.2">
      <c r="A34" s="52">
        <v>33</v>
      </c>
      <c r="B34" s="52" t="s">
        <v>52</v>
      </c>
      <c r="C34" s="52" t="s">
        <v>33</v>
      </c>
      <c r="D34" s="19">
        <v>2</v>
      </c>
      <c r="E34" s="20" t="s">
        <v>28</v>
      </c>
      <c r="F34" s="20" t="s">
        <v>29</v>
      </c>
      <c r="G34" s="119">
        <f>SUM(H34:U34)</f>
        <v>1</v>
      </c>
      <c r="H34" s="118"/>
      <c r="I34" s="118"/>
      <c r="J34" s="118">
        <v>1</v>
      </c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52">
        <v>1</v>
      </c>
      <c r="W34" s="52">
        <v>1035</v>
      </c>
      <c r="X34" s="52"/>
      <c r="Y34" s="52"/>
      <c r="Z34" s="52"/>
      <c r="AA34" s="52"/>
      <c r="AB34" s="52"/>
      <c r="AC34" s="52"/>
      <c r="AD34" s="52">
        <v>0.5</v>
      </c>
    </row>
    <row r="35" spans="1:30" ht="74.25" x14ac:dyDescent="0.2">
      <c r="A35" s="52">
        <v>34</v>
      </c>
      <c r="B35" s="52" t="s">
        <v>53</v>
      </c>
      <c r="C35" s="52" t="s">
        <v>27</v>
      </c>
      <c r="D35" s="19">
        <v>2</v>
      </c>
      <c r="E35" s="20" t="s">
        <v>28</v>
      </c>
      <c r="F35" s="20" t="s">
        <v>29</v>
      </c>
      <c r="G35" s="119">
        <f>SUM(H35:U35)</f>
        <v>6</v>
      </c>
      <c r="H35" s="118"/>
      <c r="I35" s="118"/>
      <c r="J35" s="118">
        <v>1</v>
      </c>
      <c r="K35" s="118"/>
      <c r="L35" s="118">
        <v>1</v>
      </c>
      <c r="M35" s="118"/>
      <c r="N35" s="118"/>
      <c r="O35" s="118"/>
      <c r="P35" s="118"/>
      <c r="Q35" s="118"/>
      <c r="R35" s="118"/>
      <c r="S35" s="118"/>
      <c r="T35" s="118">
        <v>2</v>
      </c>
      <c r="U35" s="118">
        <v>2</v>
      </c>
      <c r="V35" s="52">
        <v>1</v>
      </c>
      <c r="W35" s="52"/>
      <c r="X35" s="52">
        <v>15</v>
      </c>
      <c r="Y35" s="52"/>
      <c r="Z35" s="52"/>
      <c r="AA35" s="52"/>
      <c r="AB35" s="52"/>
      <c r="AC35" s="52"/>
      <c r="AD35" s="52">
        <v>0.5</v>
      </c>
    </row>
    <row r="36" spans="1:30" ht="74.25" x14ac:dyDescent="0.2">
      <c r="A36" s="52">
        <v>35</v>
      </c>
      <c r="B36" s="52" t="s">
        <v>107</v>
      </c>
      <c r="C36" s="52" t="s">
        <v>33</v>
      </c>
      <c r="D36" s="19">
        <v>2</v>
      </c>
      <c r="E36" s="20" t="s">
        <v>28</v>
      </c>
      <c r="F36" s="20" t="s">
        <v>29</v>
      </c>
      <c r="G36" s="119">
        <f>SUM(H36:U36)</f>
        <v>7</v>
      </c>
      <c r="H36" s="118">
        <v>1</v>
      </c>
      <c r="I36" s="118">
        <v>1</v>
      </c>
      <c r="J36" s="118">
        <v>1</v>
      </c>
      <c r="K36" s="118">
        <v>1</v>
      </c>
      <c r="L36" s="118"/>
      <c r="M36" s="118"/>
      <c r="N36" s="118"/>
      <c r="O36" s="118"/>
      <c r="P36" s="118"/>
      <c r="Q36" s="118"/>
      <c r="R36" s="118">
        <v>2</v>
      </c>
      <c r="S36" s="118"/>
      <c r="T36" s="118"/>
      <c r="U36" s="118">
        <v>1</v>
      </c>
      <c r="V36" s="52">
        <v>1</v>
      </c>
      <c r="W36" s="52"/>
      <c r="X36" s="52"/>
      <c r="Y36" s="52"/>
      <c r="Z36" s="52"/>
      <c r="AA36" s="52">
        <v>150</v>
      </c>
      <c r="AB36" s="52"/>
      <c r="AC36" s="52"/>
      <c r="AD36" s="52">
        <v>0.5</v>
      </c>
    </row>
    <row r="37" spans="1:30" ht="74.25" x14ac:dyDescent="0.2">
      <c r="A37" s="52">
        <v>36</v>
      </c>
      <c r="B37" s="52" t="s">
        <v>54</v>
      </c>
      <c r="C37" s="52" t="s">
        <v>27</v>
      </c>
      <c r="D37" s="19">
        <v>2</v>
      </c>
      <c r="E37" s="20" t="s">
        <v>28</v>
      </c>
      <c r="F37" s="20" t="s">
        <v>29</v>
      </c>
      <c r="G37" s="119">
        <f>SUM(H37:U37)</f>
        <v>4</v>
      </c>
      <c r="H37" s="118"/>
      <c r="I37" s="118"/>
      <c r="J37" s="118">
        <v>3</v>
      </c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>
        <v>1</v>
      </c>
      <c r="V37" s="52"/>
      <c r="W37" s="52"/>
      <c r="X37" s="52"/>
      <c r="Y37" s="52"/>
      <c r="Z37" s="52"/>
      <c r="AA37" s="52"/>
      <c r="AB37" s="52"/>
      <c r="AC37" s="52"/>
      <c r="AD37" s="52">
        <v>1</v>
      </c>
    </row>
    <row r="38" spans="1:30" ht="74.25" x14ac:dyDescent="0.2">
      <c r="A38" s="52">
        <v>37</v>
      </c>
      <c r="B38" s="52" t="s">
        <v>131</v>
      </c>
      <c r="C38" s="52" t="s">
        <v>33</v>
      </c>
      <c r="D38" s="19">
        <v>2</v>
      </c>
      <c r="E38" s="20" t="s">
        <v>28</v>
      </c>
      <c r="F38" s="20" t="s">
        <v>29</v>
      </c>
      <c r="G38" s="119">
        <f>SUM(H38:U38)</f>
        <v>5</v>
      </c>
      <c r="H38" s="118"/>
      <c r="I38" s="118"/>
      <c r="J38" s="118">
        <v>3</v>
      </c>
      <c r="K38" s="118">
        <v>1</v>
      </c>
      <c r="L38" s="118"/>
      <c r="M38" s="118"/>
      <c r="N38" s="118"/>
      <c r="O38" s="118"/>
      <c r="P38" s="118"/>
      <c r="Q38" s="118"/>
      <c r="R38" s="118"/>
      <c r="S38" s="118"/>
      <c r="T38" s="118"/>
      <c r="U38" s="118">
        <v>1</v>
      </c>
      <c r="V38" s="52">
        <v>1</v>
      </c>
      <c r="W38" s="52"/>
      <c r="X38" s="52"/>
      <c r="Y38" s="52"/>
      <c r="Z38" s="52"/>
      <c r="AA38" s="52">
        <v>250</v>
      </c>
      <c r="AB38" s="52"/>
      <c r="AC38" s="52"/>
      <c r="AD38" s="52">
        <v>1</v>
      </c>
    </row>
    <row r="39" spans="1:30" ht="74.25" x14ac:dyDescent="0.2">
      <c r="A39" s="52">
        <v>38</v>
      </c>
      <c r="B39" s="52" t="s">
        <v>55</v>
      </c>
      <c r="C39" s="52" t="s">
        <v>27</v>
      </c>
      <c r="D39" s="19">
        <v>2</v>
      </c>
      <c r="E39" s="20" t="s">
        <v>28</v>
      </c>
      <c r="F39" s="20" t="s">
        <v>29</v>
      </c>
      <c r="G39" s="119">
        <f>SUM(H39:U39)</f>
        <v>8</v>
      </c>
      <c r="H39" s="118"/>
      <c r="I39" s="118"/>
      <c r="J39" s="118">
        <v>3</v>
      </c>
      <c r="K39" s="118"/>
      <c r="L39" s="118"/>
      <c r="M39" s="118"/>
      <c r="N39" s="118"/>
      <c r="O39" s="118"/>
      <c r="P39" s="118"/>
      <c r="Q39" s="118">
        <v>2</v>
      </c>
      <c r="R39" s="118"/>
      <c r="S39" s="118"/>
      <c r="T39" s="118"/>
      <c r="U39" s="118">
        <v>3</v>
      </c>
      <c r="V39" s="52">
        <v>1</v>
      </c>
      <c r="W39" s="52"/>
      <c r="X39" s="52"/>
      <c r="Y39" s="52"/>
      <c r="Z39" s="52"/>
      <c r="AA39" s="52"/>
      <c r="AB39" s="52"/>
      <c r="AC39" s="52"/>
      <c r="AD39" s="52">
        <v>1</v>
      </c>
    </row>
    <row r="40" spans="1:30" ht="74.25" x14ac:dyDescent="0.2">
      <c r="A40" s="52">
        <v>39</v>
      </c>
      <c r="B40" s="52" t="s">
        <v>56</v>
      </c>
      <c r="C40" s="52" t="s">
        <v>27</v>
      </c>
      <c r="D40" s="19">
        <v>2</v>
      </c>
      <c r="E40" s="20" t="s">
        <v>28</v>
      </c>
      <c r="F40" s="20" t="s">
        <v>29</v>
      </c>
      <c r="G40" s="119">
        <f>SUM(H40:U40)</f>
        <v>9</v>
      </c>
      <c r="H40" s="118"/>
      <c r="I40" s="118"/>
      <c r="J40" s="118">
        <v>3</v>
      </c>
      <c r="K40" s="118">
        <v>1</v>
      </c>
      <c r="L40" s="118"/>
      <c r="M40" s="118"/>
      <c r="N40" s="118"/>
      <c r="O40" s="118"/>
      <c r="P40" s="118"/>
      <c r="Q40" s="118">
        <v>1</v>
      </c>
      <c r="R40" s="118"/>
      <c r="S40" s="118"/>
      <c r="T40" s="118">
        <v>1</v>
      </c>
      <c r="U40" s="118">
        <v>3</v>
      </c>
      <c r="V40" s="52">
        <v>2</v>
      </c>
      <c r="W40" s="52">
        <v>4840</v>
      </c>
      <c r="X40" s="52"/>
      <c r="Y40" s="52"/>
      <c r="Z40" s="52"/>
      <c r="AA40" s="52">
        <v>1200</v>
      </c>
      <c r="AB40" s="52"/>
      <c r="AC40" s="52"/>
      <c r="AD40" s="52">
        <v>1</v>
      </c>
    </row>
    <row r="41" spans="1:30" ht="74.25" x14ac:dyDescent="0.2">
      <c r="A41" s="52">
        <v>40</v>
      </c>
      <c r="B41" s="52" t="s">
        <v>57</v>
      </c>
      <c r="C41" s="52" t="s">
        <v>27</v>
      </c>
      <c r="D41" s="19">
        <v>2</v>
      </c>
      <c r="E41" s="20" t="s">
        <v>28</v>
      </c>
      <c r="F41" s="20" t="s">
        <v>29</v>
      </c>
      <c r="G41" s="119">
        <f>SUM(H41:U41)</f>
        <v>2</v>
      </c>
      <c r="H41" s="118"/>
      <c r="I41" s="118"/>
      <c r="J41" s="118">
        <v>2</v>
      </c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52"/>
      <c r="V41" s="52">
        <v>1</v>
      </c>
      <c r="W41" s="52">
        <v>4692</v>
      </c>
      <c r="X41" s="52"/>
      <c r="Y41" s="52"/>
      <c r="Z41" s="52"/>
      <c r="AA41" s="52"/>
      <c r="AB41" s="52"/>
      <c r="AC41" s="52"/>
      <c r="AD41" s="52">
        <v>1</v>
      </c>
    </row>
    <row r="42" spans="1:30" ht="74.25" x14ac:dyDescent="0.2">
      <c r="A42" s="52">
        <v>41</v>
      </c>
      <c r="B42" s="52" t="s">
        <v>166</v>
      </c>
      <c r="C42" s="52" t="s">
        <v>27</v>
      </c>
      <c r="D42" s="19">
        <v>2</v>
      </c>
      <c r="E42" s="20" t="s">
        <v>28</v>
      </c>
      <c r="F42" s="20" t="s">
        <v>29</v>
      </c>
      <c r="G42" s="119">
        <f>SUM(H42:U42)</f>
        <v>3</v>
      </c>
      <c r="H42" s="118"/>
      <c r="I42" s="118"/>
      <c r="J42" s="118">
        <v>2</v>
      </c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52">
        <v>1</v>
      </c>
      <c r="V42" s="52"/>
      <c r="W42" s="52"/>
      <c r="X42" s="52"/>
      <c r="Y42" s="52"/>
      <c r="Z42" s="52"/>
      <c r="AA42" s="52"/>
      <c r="AB42" s="52"/>
      <c r="AC42" s="52"/>
      <c r="AD42" s="52">
        <v>1</v>
      </c>
    </row>
    <row r="43" spans="1:30" ht="74.25" x14ac:dyDescent="0.2">
      <c r="A43" s="52">
        <v>42</v>
      </c>
      <c r="B43" s="52" t="s">
        <v>58</v>
      </c>
      <c r="C43" s="52" t="s">
        <v>27</v>
      </c>
      <c r="D43" s="19">
        <v>2</v>
      </c>
      <c r="E43" s="20" t="s">
        <v>28</v>
      </c>
      <c r="F43" s="20" t="s">
        <v>29</v>
      </c>
      <c r="G43" s="119">
        <f>SUM(H43:U43)</f>
        <v>4</v>
      </c>
      <c r="H43" s="118"/>
      <c r="I43" s="118"/>
      <c r="J43" s="118">
        <v>2</v>
      </c>
      <c r="K43" s="118"/>
      <c r="L43" s="118"/>
      <c r="M43" s="118"/>
      <c r="N43" s="118"/>
      <c r="O43" s="118"/>
      <c r="P43" s="118"/>
      <c r="Q43" s="118"/>
      <c r="R43" s="118">
        <v>1</v>
      </c>
      <c r="S43" s="118"/>
      <c r="T43" s="118"/>
      <c r="U43" s="52">
        <v>1</v>
      </c>
      <c r="V43" s="52">
        <v>2</v>
      </c>
      <c r="W43" s="52">
        <v>1683</v>
      </c>
      <c r="X43" s="52"/>
      <c r="Y43" s="52"/>
      <c r="Z43" s="52"/>
      <c r="AA43" s="52"/>
      <c r="AB43" s="52"/>
      <c r="AC43" s="52"/>
      <c r="AD43" s="52">
        <v>1</v>
      </c>
    </row>
    <row r="44" spans="1:30" ht="74.25" x14ac:dyDescent="0.2">
      <c r="A44" s="52">
        <v>43</v>
      </c>
      <c r="B44" s="52" t="s">
        <v>59</v>
      </c>
      <c r="C44" s="52" t="s">
        <v>27</v>
      </c>
      <c r="D44" s="19">
        <v>2</v>
      </c>
      <c r="E44" s="20" t="s">
        <v>28</v>
      </c>
      <c r="F44" s="20" t="s">
        <v>29</v>
      </c>
      <c r="G44" s="119">
        <f>SUM(H44:U44)</f>
        <v>5</v>
      </c>
      <c r="H44" s="118"/>
      <c r="I44" s="118"/>
      <c r="J44" s="118">
        <v>4</v>
      </c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52">
        <v>1</v>
      </c>
      <c r="V44" s="52">
        <v>1</v>
      </c>
      <c r="W44" s="52"/>
      <c r="X44" s="52"/>
      <c r="Y44" s="52"/>
      <c r="Z44" s="52"/>
      <c r="AA44" s="52"/>
      <c r="AB44" s="52"/>
      <c r="AC44" s="52"/>
      <c r="AD44" s="52">
        <v>1</v>
      </c>
    </row>
    <row r="45" spans="1:30" ht="74.25" x14ac:dyDescent="0.2">
      <c r="A45" s="52">
        <v>44</v>
      </c>
      <c r="B45" s="52" t="s">
        <v>130</v>
      </c>
      <c r="C45" s="52" t="s">
        <v>33</v>
      </c>
      <c r="D45" s="19">
        <v>2</v>
      </c>
      <c r="E45" s="20" t="s">
        <v>28</v>
      </c>
      <c r="F45" s="20" t="s">
        <v>29</v>
      </c>
      <c r="G45" s="119">
        <f>SUM(H45:U45)</f>
        <v>6</v>
      </c>
      <c r="H45" s="118"/>
      <c r="I45" s="118"/>
      <c r="J45" s="118">
        <v>4</v>
      </c>
      <c r="K45" s="118"/>
      <c r="L45" s="118"/>
      <c r="M45" s="118"/>
      <c r="N45" s="118"/>
      <c r="O45" s="118">
        <v>1</v>
      </c>
      <c r="P45" s="118"/>
      <c r="Q45" s="118"/>
      <c r="R45" s="118"/>
      <c r="S45" s="118"/>
      <c r="T45" s="118">
        <v>1</v>
      </c>
      <c r="U45" s="52"/>
      <c r="V45" s="52"/>
      <c r="W45" s="52"/>
      <c r="X45" s="52"/>
      <c r="Y45" s="52"/>
      <c r="Z45" s="52"/>
      <c r="AA45" s="52"/>
      <c r="AB45" s="52"/>
      <c r="AC45" s="52"/>
      <c r="AD45" s="52">
        <v>1</v>
      </c>
    </row>
    <row r="46" spans="1:30" ht="74.25" x14ac:dyDescent="0.2">
      <c r="A46" s="52">
        <v>45</v>
      </c>
      <c r="B46" s="52" t="s">
        <v>165</v>
      </c>
      <c r="C46" s="52" t="s">
        <v>33</v>
      </c>
      <c r="D46" s="19">
        <v>2</v>
      </c>
      <c r="E46" s="20" t="s">
        <v>28</v>
      </c>
      <c r="F46" s="20" t="s">
        <v>29</v>
      </c>
      <c r="G46" s="119">
        <f>SUM(H46:U46)</f>
        <v>2</v>
      </c>
      <c r="H46" s="118"/>
      <c r="I46" s="118"/>
      <c r="J46" s="118">
        <v>1</v>
      </c>
      <c r="K46" s="118">
        <v>1</v>
      </c>
      <c r="L46" s="118"/>
      <c r="M46" s="118"/>
      <c r="N46" s="118"/>
      <c r="O46" s="118"/>
      <c r="P46" s="118"/>
      <c r="Q46" s="118"/>
      <c r="R46" s="118"/>
      <c r="S46" s="118"/>
      <c r="T46" s="118"/>
      <c r="U46" s="52"/>
      <c r="V46" s="52"/>
      <c r="W46" s="52"/>
      <c r="X46" s="52"/>
      <c r="Y46" s="52"/>
      <c r="Z46" s="52"/>
      <c r="AA46" s="52">
        <v>200</v>
      </c>
      <c r="AB46" s="52"/>
      <c r="AC46" s="52"/>
      <c r="AD46" s="52">
        <v>0.5</v>
      </c>
    </row>
    <row r="47" spans="1:30" ht="74.25" x14ac:dyDescent="0.2">
      <c r="A47" s="52">
        <v>46</v>
      </c>
      <c r="B47" s="52" t="s">
        <v>164</v>
      </c>
      <c r="C47" s="52" t="s">
        <v>33</v>
      </c>
      <c r="D47" s="19">
        <v>2</v>
      </c>
      <c r="E47" s="20" t="s">
        <v>28</v>
      </c>
      <c r="F47" s="20" t="s">
        <v>29</v>
      </c>
      <c r="G47" s="119">
        <f>SUM(H47:U47)</f>
        <v>0</v>
      </c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52"/>
      <c r="V47" s="52">
        <v>1</v>
      </c>
      <c r="W47" s="17">
        <v>1171</v>
      </c>
      <c r="X47" s="52"/>
      <c r="Y47" s="52"/>
      <c r="Z47" s="52"/>
      <c r="AA47" s="52"/>
      <c r="AB47" s="52"/>
      <c r="AC47" s="52"/>
      <c r="AD47" s="52"/>
    </row>
    <row r="48" spans="1:30" ht="74.25" x14ac:dyDescent="0.2">
      <c r="A48" s="52">
        <v>47</v>
      </c>
      <c r="B48" s="52" t="s">
        <v>163</v>
      </c>
      <c r="C48" s="52" t="s">
        <v>33</v>
      </c>
      <c r="D48" s="19">
        <v>2</v>
      </c>
      <c r="E48" s="20" t="s">
        <v>28</v>
      </c>
      <c r="F48" s="20" t="s">
        <v>29</v>
      </c>
      <c r="G48" s="119">
        <f>SUM(H48:U48)</f>
        <v>8</v>
      </c>
      <c r="H48" s="118">
        <v>2</v>
      </c>
      <c r="I48" s="118"/>
      <c r="J48" s="118">
        <v>2</v>
      </c>
      <c r="K48" s="118">
        <v>2</v>
      </c>
      <c r="L48" s="118">
        <v>1</v>
      </c>
      <c r="M48" s="118"/>
      <c r="N48" s="118"/>
      <c r="O48" s="118"/>
      <c r="P48" s="118">
        <v>1</v>
      </c>
      <c r="Q48" s="118"/>
      <c r="R48" s="118"/>
      <c r="S48" s="118"/>
      <c r="T48" s="118"/>
      <c r="U48" s="52"/>
      <c r="V48" s="52"/>
      <c r="W48" s="52"/>
      <c r="X48" s="52">
        <v>400</v>
      </c>
      <c r="Y48" s="52"/>
      <c r="Z48" s="52">
        <v>100</v>
      </c>
      <c r="AA48" s="52">
        <v>700</v>
      </c>
      <c r="AB48" s="52"/>
      <c r="AC48" s="52"/>
      <c r="AD48" s="52">
        <v>1</v>
      </c>
    </row>
    <row r="49" spans="1:30" ht="74.25" x14ac:dyDescent="0.2">
      <c r="A49" s="52">
        <v>48</v>
      </c>
      <c r="B49" s="52" t="s">
        <v>128</v>
      </c>
      <c r="C49" s="52" t="s">
        <v>33</v>
      </c>
      <c r="D49" s="19">
        <v>2</v>
      </c>
      <c r="E49" s="20" t="s">
        <v>28</v>
      </c>
      <c r="F49" s="20" t="s">
        <v>29</v>
      </c>
      <c r="G49" s="119">
        <f>SUM(H49:U49)</f>
        <v>6</v>
      </c>
      <c r="H49" s="118"/>
      <c r="I49" s="118"/>
      <c r="J49" s="118">
        <v>3</v>
      </c>
      <c r="K49" s="118">
        <v>1</v>
      </c>
      <c r="L49" s="118"/>
      <c r="M49" s="118"/>
      <c r="N49" s="118"/>
      <c r="O49" s="118"/>
      <c r="P49" s="118"/>
      <c r="Q49" s="118"/>
      <c r="R49" s="118"/>
      <c r="S49" s="118">
        <v>1</v>
      </c>
      <c r="T49" s="118"/>
      <c r="U49" s="52">
        <v>1</v>
      </c>
      <c r="V49" s="52"/>
      <c r="W49" s="52"/>
      <c r="X49" s="52"/>
      <c r="Y49" s="52"/>
      <c r="Z49" s="52"/>
      <c r="AA49" s="52">
        <v>200</v>
      </c>
      <c r="AB49" s="52"/>
      <c r="AC49" s="52"/>
      <c r="AD49" s="52">
        <v>1</v>
      </c>
    </row>
    <row r="50" spans="1:30" ht="74.25" x14ac:dyDescent="0.2">
      <c r="A50" s="52">
        <v>49</v>
      </c>
      <c r="B50" s="52" t="s">
        <v>60</v>
      </c>
      <c r="C50" s="52" t="s">
        <v>33</v>
      </c>
      <c r="D50" s="19">
        <v>2</v>
      </c>
      <c r="E50" s="20" t="s">
        <v>28</v>
      </c>
      <c r="F50" s="20" t="s">
        <v>29</v>
      </c>
      <c r="G50" s="119">
        <f>SUM(H50:U50)</f>
        <v>7</v>
      </c>
      <c r="H50" s="118">
        <v>3</v>
      </c>
      <c r="I50" s="118"/>
      <c r="J50" s="118">
        <v>3</v>
      </c>
      <c r="K50" s="118">
        <v>1</v>
      </c>
      <c r="L50" s="118"/>
      <c r="M50" s="118"/>
      <c r="N50" s="118"/>
      <c r="O50" s="118"/>
      <c r="P50" s="118"/>
      <c r="Q50" s="118"/>
      <c r="R50" s="118"/>
      <c r="S50" s="118"/>
      <c r="T50" s="118"/>
      <c r="U50" s="52"/>
      <c r="V50" s="52">
        <v>1</v>
      </c>
      <c r="W50" s="52"/>
      <c r="X50" s="52"/>
      <c r="Y50" s="52"/>
      <c r="Z50" s="52"/>
      <c r="AA50" s="52">
        <v>100</v>
      </c>
      <c r="AB50" s="52"/>
      <c r="AC50" s="52"/>
      <c r="AD50" s="52">
        <v>1</v>
      </c>
    </row>
    <row r="51" spans="1:30" ht="74.25" x14ac:dyDescent="0.2">
      <c r="A51" s="52">
        <v>50</v>
      </c>
      <c r="B51" s="52" t="s">
        <v>61</v>
      </c>
      <c r="C51" s="52" t="s">
        <v>27</v>
      </c>
      <c r="D51" s="19">
        <v>2</v>
      </c>
      <c r="E51" s="20" t="s">
        <v>28</v>
      </c>
      <c r="F51" s="20" t="s">
        <v>29</v>
      </c>
      <c r="G51" s="119">
        <f>SUM(H51:U51)</f>
        <v>5</v>
      </c>
      <c r="H51" s="118"/>
      <c r="I51" s="118"/>
      <c r="J51" s="118">
        <v>4</v>
      </c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52">
        <v>1</v>
      </c>
      <c r="V51" s="52"/>
      <c r="W51" s="52"/>
      <c r="X51" s="52"/>
      <c r="Y51" s="52"/>
      <c r="Z51" s="52"/>
      <c r="AA51" s="52"/>
      <c r="AB51" s="52"/>
      <c r="AC51" s="52"/>
      <c r="AD51" s="52">
        <v>1</v>
      </c>
    </row>
    <row r="52" spans="1:30" ht="74.25" x14ac:dyDescent="0.2">
      <c r="A52" s="52">
        <v>51</v>
      </c>
      <c r="B52" s="52" t="s">
        <v>62</v>
      </c>
      <c r="C52" s="52" t="s">
        <v>33</v>
      </c>
      <c r="D52" s="19">
        <v>1</v>
      </c>
      <c r="E52" s="20" t="s">
        <v>28</v>
      </c>
      <c r="F52" s="20" t="s">
        <v>29</v>
      </c>
      <c r="G52" s="119">
        <f>SUM(H52:U52)</f>
        <v>7</v>
      </c>
      <c r="H52" s="118"/>
      <c r="I52" s="118"/>
      <c r="J52" s="118">
        <v>2</v>
      </c>
      <c r="K52" s="118">
        <v>2</v>
      </c>
      <c r="L52" s="118"/>
      <c r="M52" s="118"/>
      <c r="N52" s="118"/>
      <c r="O52" s="118"/>
      <c r="P52" s="118"/>
      <c r="Q52" s="118"/>
      <c r="R52" s="118">
        <v>2</v>
      </c>
      <c r="S52" s="118"/>
      <c r="T52" s="118">
        <v>1</v>
      </c>
      <c r="U52" s="52"/>
      <c r="V52" s="52">
        <v>1</v>
      </c>
      <c r="W52" s="52"/>
      <c r="X52" s="52"/>
      <c r="Y52" s="52"/>
      <c r="Z52" s="52"/>
      <c r="AA52" s="52">
        <v>1000</v>
      </c>
      <c r="AB52" s="52"/>
      <c r="AC52" s="52"/>
      <c r="AD52" s="52">
        <v>1</v>
      </c>
    </row>
    <row r="53" spans="1:30" ht="74.25" x14ac:dyDescent="0.2">
      <c r="A53" s="52">
        <v>52</v>
      </c>
      <c r="B53" s="52" t="s">
        <v>110</v>
      </c>
      <c r="C53" s="52" t="s">
        <v>33</v>
      </c>
      <c r="D53" s="19">
        <v>1</v>
      </c>
      <c r="E53" s="20" t="s">
        <v>28</v>
      </c>
      <c r="F53" s="20" t="s">
        <v>29</v>
      </c>
      <c r="G53" s="119">
        <f>SUM(H53:U53)</f>
        <v>5</v>
      </c>
      <c r="H53" s="118"/>
      <c r="I53" s="118"/>
      <c r="J53" s="118">
        <v>2</v>
      </c>
      <c r="K53" s="118">
        <v>1</v>
      </c>
      <c r="L53" s="118"/>
      <c r="M53" s="118"/>
      <c r="N53" s="118"/>
      <c r="O53" s="118"/>
      <c r="P53" s="118"/>
      <c r="Q53" s="118"/>
      <c r="R53" s="118"/>
      <c r="S53" s="118"/>
      <c r="T53" s="118">
        <v>2</v>
      </c>
      <c r="U53" s="52"/>
      <c r="V53" s="52"/>
      <c r="W53" s="52"/>
      <c r="X53" s="52"/>
      <c r="Y53" s="52"/>
      <c r="Z53" s="52"/>
      <c r="AA53" s="52">
        <v>150</v>
      </c>
      <c r="AB53" s="52">
        <v>17</v>
      </c>
      <c r="AC53" s="52"/>
      <c r="AD53" s="52">
        <v>1</v>
      </c>
    </row>
    <row r="54" spans="1:30" ht="74.25" x14ac:dyDescent="0.2">
      <c r="A54" s="52">
        <v>53</v>
      </c>
      <c r="B54" s="52" t="s">
        <v>63</v>
      </c>
      <c r="C54" s="52" t="s">
        <v>33</v>
      </c>
      <c r="D54" s="19">
        <v>1</v>
      </c>
      <c r="E54" s="20" t="s">
        <v>28</v>
      </c>
      <c r="F54" s="20" t="s">
        <v>29</v>
      </c>
      <c r="G54" s="119">
        <f>SUM(H54:U54)</f>
        <v>18</v>
      </c>
      <c r="H54" s="118"/>
      <c r="I54" s="118"/>
      <c r="J54" s="118">
        <v>2</v>
      </c>
      <c r="K54" s="118"/>
      <c r="L54" s="118"/>
      <c r="M54" s="118"/>
      <c r="N54" s="118"/>
      <c r="O54" s="118"/>
      <c r="P54" s="118"/>
      <c r="Q54" s="118">
        <v>6</v>
      </c>
      <c r="R54" s="118"/>
      <c r="S54" s="118">
        <v>1</v>
      </c>
      <c r="T54" s="118">
        <v>8</v>
      </c>
      <c r="U54" s="52">
        <v>1</v>
      </c>
      <c r="V54" s="52">
        <v>1</v>
      </c>
      <c r="W54" s="52"/>
      <c r="X54" s="52">
        <v>120</v>
      </c>
      <c r="Y54" s="52"/>
      <c r="Z54" s="52"/>
      <c r="AA54" s="52"/>
      <c r="AB54" s="52"/>
      <c r="AC54" s="52"/>
      <c r="AD54" s="52">
        <v>2.238</v>
      </c>
    </row>
    <row r="55" spans="1:30" ht="74.25" x14ac:dyDescent="0.2">
      <c r="A55" s="52">
        <v>54</v>
      </c>
      <c r="B55" s="52" t="s">
        <v>126</v>
      </c>
      <c r="C55" s="52" t="s">
        <v>33</v>
      </c>
      <c r="D55" s="19">
        <v>1</v>
      </c>
      <c r="E55" s="20" t="s">
        <v>28</v>
      </c>
      <c r="F55" s="20" t="s">
        <v>29</v>
      </c>
      <c r="G55" s="119">
        <f>SUM(H55:U55)</f>
        <v>10</v>
      </c>
      <c r="H55" s="118"/>
      <c r="I55" s="118"/>
      <c r="J55" s="118">
        <v>4</v>
      </c>
      <c r="K55" s="118"/>
      <c r="L55" s="118"/>
      <c r="M55" s="118"/>
      <c r="N55" s="118"/>
      <c r="O55" s="118">
        <v>1</v>
      </c>
      <c r="P55" s="118"/>
      <c r="Q55" s="118"/>
      <c r="R55" s="118">
        <v>3</v>
      </c>
      <c r="S55" s="118">
        <v>1</v>
      </c>
      <c r="T55" s="118">
        <v>1</v>
      </c>
      <c r="U55" s="52"/>
      <c r="V55" s="52">
        <v>2</v>
      </c>
      <c r="W55" s="52">
        <v>461</v>
      </c>
      <c r="X55" s="52"/>
      <c r="Y55" s="52"/>
      <c r="Z55" s="52"/>
      <c r="AA55" s="52"/>
      <c r="AB55" s="52"/>
      <c r="AC55" s="52"/>
      <c r="AD55" s="52">
        <v>1</v>
      </c>
    </row>
    <row r="56" spans="1:30" ht="74.25" x14ac:dyDescent="0.2">
      <c r="A56" s="52">
        <v>55</v>
      </c>
      <c r="B56" s="52" t="s">
        <v>64</v>
      </c>
      <c r="C56" s="52" t="s">
        <v>27</v>
      </c>
      <c r="D56" s="19">
        <v>1</v>
      </c>
      <c r="E56" s="20" t="s">
        <v>28</v>
      </c>
      <c r="F56" s="20" t="s">
        <v>29</v>
      </c>
      <c r="G56" s="119">
        <v>26</v>
      </c>
      <c r="H56" s="118"/>
      <c r="I56" s="118"/>
      <c r="J56" s="118">
        <v>3</v>
      </c>
      <c r="K56" s="118">
        <v>3</v>
      </c>
      <c r="L56" s="118">
        <v>7</v>
      </c>
      <c r="M56" s="118"/>
      <c r="N56" s="118"/>
      <c r="O56" s="118"/>
      <c r="P56" s="118"/>
      <c r="Q56" s="118">
        <v>1</v>
      </c>
      <c r="R56" s="118">
        <v>3</v>
      </c>
      <c r="S56" s="118"/>
      <c r="T56" s="118">
        <v>1</v>
      </c>
      <c r="U56" s="52">
        <v>14</v>
      </c>
      <c r="V56" s="52">
        <v>2</v>
      </c>
      <c r="W56" s="52">
        <v>13205</v>
      </c>
      <c r="X56" s="52">
        <v>393</v>
      </c>
      <c r="Y56" s="52"/>
      <c r="Z56" s="52"/>
      <c r="AA56" s="52">
        <v>1900</v>
      </c>
      <c r="AB56" s="52"/>
      <c r="AC56" s="52"/>
      <c r="AD56" s="52">
        <v>1</v>
      </c>
    </row>
    <row r="57" spans="1:30" ht="74.25" x14ac:dyDescent="0.2">
      <c r="A57" s="52">
        <v>56</v>
      </c>
      <c r="B57" s="52" t="s">
        <v>162</v>
      </c>
      <c r="C57" s="52" t="s">
        <v>27</v>
      </c>
      <c r="D57" s="19">
        <v>1</v>
      </c>
      <c r="E57" s="20" t="s">
        <v>28</v>
      </c>
      <c r="F57" s="20" t="s">
        <v>29</v>
      </c>
      <c r="G57" s="119">
        <f>SUM(H57:U57)</f>
        <v>4</v>
      </c>
      <c r="H57" s="118"/>
      <c r="I57" s="118"/>
      <c r="J57" s="118">
        <v>2</v>
      </c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52">
        <v>2</v>
      </c>
      <c r="V57" s="52">
        <v>1</v>
      </c>
      <c r="W57" s="52"/>
      <c r="X57" s="52"/>
      <c r="Y57" s="52"/>
      <c r="Z57" s="52"/>
      <c r="AA57" s="52"/>
      <c r="AB57" s="52"/>
      <c r="AC57" s="52"/>
      <c r="AD57" s="52">
        <v>1</v>
      </c>
    </row>
    <row r="58" spans="1:30" ht="74.25" x14ac:dyDescent="0.2">
      <c r="A58" s="52">
        <v>57</v>
      </c>
      <c r="B58" s="52" t="s">
        <v>65</v>
      </c>
      <c r="C58" s="52" t="s">
        <v>27</v>
      </c>
      <c r="D58" s="19">
        <v>1</v>
      </c>
      <c r="E58" s="20" t="s">
        <v>28</v>
      </c>
      <c r="F58" s="20" t="s">
        <v>29</v>
      </c>
      <c r="G58" s="119">
        <f>SUM(H58:U58)</f>
        <v>3</v>
      </c>
      <c r="H58" s="118"/>
      <c r="I58" s="118"/>
      <c r="J58" s="118">
        <v>1</v>
      </c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52">
        <v>2</v>
      </c>
      <c r="V58" s="52"/>
      <c r="W58" s="52"/>
      <c r="X58" s="52"/>
      <c r="Y58" s="52"/>
      <c r="Z58" s="52"/>
      <c r="AA58" s="52"/>
      <c r="AB58" s="52"/>
      <c r="AC58" s="52"/>
      <c r="AD58" s="52">
        <v>0.5</v>
      </c>
    </row>
    <row r="59" spans="1:30" ht="74.25" x14ac:dyDescent="0.2">
      <c r="A59" s="52">
        <v>58</v>
      </c>
      <c r="B59" s="52" t="s">
        <v>67</v>
      </c>
      <c r="C59" s="52" t="s">
        <v>27</v>
      </c>
      <c r="D59" s="19">
        <v>1</v>
      </c>
      <c r="E59" s="20" t="s">
        <v>28</v>
      </c>
      <c r="F59" s="20" t="s">
        <v>29</v>
      </c>
      <c r="G59" s="119">
        <f>SUM(H59:U59)</f>
        <v>6</v>
      </c>
      <c r="H59" s="118">
        <v>1</v>
      </c>
      <c r="I59" s="118"/>
      <c r="J59" s="118">
        <v>2</v>
      </c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52">
        <v>3</v>
      </c>
      <c r="V59" s="52">
        <v>1</v>
      </c>
      <c r="W59" s="52"/>
      <c r="X59" s="52"/>
      <c r="Y59" s="52"/>
      <c r="Z59" s="52"/>
      <c r="AA59" s="52"/>
      <c r="AB59" s="52"/>
      <c r="AC59" s="52"/>
      <c r="AD59" s="52">
        <v>1</v>
      </c>
    </row>
    <row r="60" spans="1:30" ht="74.25" x14ac:dyDescent="0.2">
      <c r="A60" s="52">
        <v>59</v>
      </c>
      <c r="B60" s="52" t="s">
        <v>161</v>
      </c>
      <c r="C60" s="52" t="s">
        <v>33</v>
      </c>
      <c r="D60" s="19">
        <v>1</v>
      </c>
      <c r="E60" s="20" t="s">
        <v>28</v>
      </c>
      <c r="F60" s="20" t="s">
        <v>29</v>
      </c>
      <c r="G60" s="119">
        <f>SUM(H60:U60)</f>
        <v>0</v>
      </c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52"/>
      <c r="V60" s="52">
        <v>2</v>
      </c>
      <c r="W60" s="52">
        <v>4158</v>
      </c>
      <c r="X60" s="52"/>
      <c r="Y60" s="52"/>
      <c r="Z60" s="52"/>
      <c r="AA60" s="52"/>
      <c r="AB60" s="52"/>
      <c r="AC60" s="52"/>
      <c r="AD60" s="52"/>
    </row>
    <row r="61" spans="1:30" ht="74.25" x14ac:dyDescent="0.2">
      <c r="A61" s="52">
        <v>60</v>
      </c>
      <c r="B61" s="52" t="s">
        <v>106</v>
      </c>
      <c r="C61" s="52" t="s">
        <v>33</v>
      </c>
      <c r="D61" s="19">
        <v>1</v>
      </c>
      <c r="E61" s="20" t="s">
        <v>28</v>
      </c>
      <c r="F61" s="20" t="s">
        <v>29</v>
      </c>
      <c r="G61" s="119">
        <f>SUM(H61:U61)</f>
        <v>4</v>
      </c>
      <c r="H61" s="118"/>
      <c r="I61" s="118"/>
      <c r="J61" s="118">
        <v>2</v>
      </c>
      <c r="K61" s="118">
        <v>1</v>
      </c>
      <c r="L61" s="118"/>
      <c r="M61" s="118"/>
      <c r="N61" s="118"/>
      <c r="O61" s="118"/>
      <c r="P61" s="118"/>
      <c r="Q61" s="118"/>
      <c r="R61" s="118">
        <v>1</v>
      </c>
      <c r="S61" s="118"/>
      <c r="T61" s="118"/>
      <c r="U61" s="52"/>
      <c r="V61" s="52">
        <v>1</v>
      </c>
      <c r="W61" s="52">
        <v>2212</v>
      </c>
      <c r="X61" s="52"/>
      <c r="Y61" s="52"/>
      <c r="Z61" s="52"/>
      <c r="AA61" s="52">
        <v>300</v>
      </c>
      <c r="AB61" s="52"/>
      <c r="AC61" s="52"/>
      <c r="AD61" s="52">
        <v>1</v>
      </c>
    </row>
    <row r="62" spans="1:30" ht="74.25" x14ac:dyDescent="0.2">
      <c r="A62" s="52">
        <v>61</v>
      </c>
      <c r="B62" s="52" t="s">
        <v>69</v>
      </c>
      <c r="C62" s="52" t="s">
        <v>27</v>
      </c>
      <c r="D62" s="19">
        <v>1</v>
      </c>
      <c r="E62" s="20" t="s">
        <v>28</v>
      </c>
      <c r="F62" s="20" t="s">
        <v>29</v>
      </c>
      <c r="G62" s="119">
        <f>SUM(H62:U62)</f>
        <v>12</v>
      </c>
      <c r="H62" s="118"/>
      <c r="I62" s="118"/>
      <c r="J62" s="118">
        <v>7</v>
      </c>
      <c r="K62" s="118">
        <v>1</v>
      </c>
      <c r="L62" s="118"/>
      <c r="M62" s="118"/>
      <c r="N62" s="118"/>
      <c r="O62" s="118"/>
      <c r="P62" s="118"/>
      <c r="Q62" s="118"/>
      <c r="R62" s="118"/>
      <c r="S62" s="118"/>
      <c r="T62" s="118"/>
      <c r="U62" s="52">
        <v>4</v>
      </c>
      <c r="V62" s="52">
        <v>1</v>
      </c>
      <c r="W62" s="52"/>
      <c r="X62" s="52"/>
      <c r="Y62" s="52"/>
      <c r="Z62" s="52"/>
      <c r="AA62" s="52">
        <v>300</v>
      </c>
      <c r="AB62" s="52"/>
      <c r="AC62" s="52"/>
      <c r="AD62" s="52">
        <v>2</v>
      </c>
    </row>
    <row r="63" spans="1:30" ht="74.25" x14ac:dyDescent="0.2">
      <c r="A63" s="52">
        <v>62</v>
      </c>
      <c r="B63" s="52" t="s">
        <v>70</v>
      </c>
      <c r="C63" s="52" t="s">
        <v>27</v>
      </c>
      <c r="D63" s="19">
        <v>1</v>
      </c>
      <c r="E63" s="20" t="s">
        <v>28</v>
      </c>
      <c r="F63" s="20" t="s">
        <v>29</v>
      </c>
      <c r="G63" s="119">
        <f>SUM(H63:U63)</f>
        <v>14</v>
      </c>
      <c r="H63" s="118"/>
      <c r="I63" s="118"/>
      <c r="J63" s="118">
        <v>6</v>
      </c>
      <c r="K63" s="118">
        <v>1</v>
      </c>
      <c r="L63" s="118"/>
      <c r="M63" s="118"/>
      <c r="N63" s="118"/>
      <c r="O63" s="118"/>
      <c r="P63" s="118"/>
      <c r="Q63" s="118"/>
      <c r="R63" s="118"/>
      <c r="S63" s="118"/>
      <c r="T63" s="118"/>
      <c r="U63" s="52">
        <v>7</v>
      </c>
      <c r="V63" s="52">
        <v>1</v>
      </c>
      <c r="W63" s="52">
        <v>5359</v>
      </c>
      <c r="X63" s="52"/>
      <c r="Y63" s="52"/>
      <c r="Z63" s="52"/>
      <c r="AA63" s="52">
        <v>300</v>
      </c>
      <c r="AB63" s="52"/>
      <c r="AC63" s="52"/>
      <c r="AD63" s="52">
        <v>3</v>
      </c>
    </row>
    <row r="64" spans="1:30" ht="74.25" x14ac:dyDescent="0.2">
      <c r="A64" s="52">
        <v>63</v>
      </c>
      <c r="B64" s="52" t="s">
        <v>104</v>
      </c>
      <c r="C64" s="52" t="s">
        <v>33</v>
      </c>
      <c r="D64" s="19">
        <v>1</v>
      </c>
      <c r="E64" s="20" t="s">
        <v>28</v>
      </c>
      <c r="F64" s="20" t="s">
        <v>29</v>
      </c>
      <c r="G64" s="119">
        <f>SUM(H64:U64)</f>
        <v>8</v>
      </c>
      <c r="H64" s="118">
        <v>1</v>
      </c>
      <c r="I64" s="118">
        <v>1</v>
      </c>
      <c r="J64" s="118">
        <v>1</v>
      </c>
      <c r="K64" s="118">
        <v>1</v>
      </c>
      <c r="L64" s="118"/>
      <c r="M64" s="118"/>
      <c r="N64" s="118"/>
      <c r="O64" s="118"/>
      <c r="P64" s="118">
        <v>1</v>
      </c>
      <c r="Q64" s="118">
        <v>1</v>
      </c>
      <c r="R64" s="118"/>
      <c r="S64" s="118">
        <v>1</v>
      </c>
      <c r="T64" s="118">
        <v>1</v>
      </c>
      <c r="U64" s="52"/>
      <c r="V64" s="52">
        <v>1</v>
      </c>
      <c r="W64" s="52"/>
      <c r="X64" s="52"/>
      <c r="Y64" s="52"/>
      <c r="Z64" s="52"/>
      <c r="AA64" s="52">
        <v>2.6</v>
      </c>
      <c r="AB64" s="52"/>
      <c r="AC64" s="52">
        <v>50</v>
      </c>
      <c r="AD64" s="52">
        <v>0.5</v>
      </c>
    </row>
    <row r="65" spans="1:30" ht="74.25" x14ac:dyDescent="0.2">
      <c r="A65" s="52">
        <v>64</v>
      </c>
      <c r="B65" s="52" t="s">
        <v>71</v>
      </c>
      <c r="C65" s="52" t="s">
        <v>33</v>
      </c>
      <c r="D65" s="19">
        <v>1</v>
      </c>
      <c r="E65" s="20" t="s">
        <v>28</v>
      </c>
      <c r="F65" s="20" t="s">
        <v>29</v>
      </c>
      <c r="G65" s="119">
        <f>SUM(H65:U65)</f>
        <v>2</v>
      </c>
      <c r="H65" s="118"/>
      <c r="I65" s="118"/>
      <c r="J65" s="118">
        <v>1</v>
      </c>
      <c r="K65" s="118">
        <v>1</v>
      </c>
      <c r="L65" s="118"/>
      <c r="M65" s="118"/>
      <c r="N65" s="118"/>
      <c r="O65" s="118"/>
      <c r="P65" s="118"/>
      <c r="Q65" s="118"/>
      <c r="R65" s="118"/>
      <c r="S65" s="118"/>
      <c r="T65" s="118"/>
      <c r="U65" s="52"/>
      <c r="V65" s="52"/>
      <c r="W65" s="52"/>
      <c r="X65" s="52"/>
      <c r="Y65" s="52"/>
      <c r="Z65" s="52"/>
      <c r="AA65" s="52">
        <v>700</v>
      </c>
      <c r="AB65" s="52"/>
      <c r="AC65" s="52"/>
      <c r="AD65" s="52">
        <v>0.5</v>
      </c>
    </row>
    <row r="66" spans="1:30" ht="74.25" x14ac:dyDescent="0.2">
      <c r="A66" s="52">
        <v>65</v>
      </c>
      <c r="B66" s="52" t="s">
        <v>160</v>
      </c>
      <c r="C66" s="52" t="s">
        <v>33</v>
      </c>
      <c r="D66" s="19">
        <v>1</v>
      </c>
      <c r="E66" s="20" t="s">
        <v>28</v>
      </c>
      <c r="F66" s="20" t="s">
        <v>29</v>
      </c>
      <c r="G66" s="119">
        <f>SUM(H66:U66)</f>
        <v>0</v>
      </c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>
        <v>1</v>
      </c>
      <c r="W66" s="52">
        <v>10163</v>
      </c>
      <c r="X66" s="52"/>
      <c r="Y66" s="52"/>
      <c r="Z66" s="52"/>
      <c r="AA66" s="52"/>
      <c r="AB66" s="52"/>
      <c r="AC66" s="52"/>
      <c r="AD66" s="52"/>
    </row>
    <row r="67" spans="1:30" ht="74.25" x14ac:dyDescent="0.2">
      <c r="A67" s="52">
        <v>66</v>
      </c>
      <c r="B67" s="52" t="s">
        <v>72</v>
      </c>
      <c r="C67" s="52" t="s">
        <v>27</v>
      </c>
      <c r="D67" s="19">
        <v>1</v>
      </c>
      <c r="E67" s="20" t="s">
        <v>28</v>
      </c>
      <c r="F67" s="20" t="s">
        <v>29</v>
      </c>
      <c r="G67" s="119">
        <f>SUM(H67:U67)</f>
        <v>8</v>
      </c>
      <c r="H67" s="118"/>
      <c r="I67" s="118"/>
      <c r="J67" s="118">
        <v>1</v>
      </c>
      <c r="K67" s="118"/>
      <c r="L67" s="118"/>
      <c r="M67" s="118"/>
      <c r="N67" s="118"/>
      <c r="O67" s="118"/>
      <c r="P67" s="118"/>
      <c r="Q67" s="118">
        <v>1</v>
      </c>
      <c r="R67" s="118"/>
      <c r="S67" s="118">
        <v>1</v>
      </c>
      <c r="T67" s="118">
        <v>2</v>
      </c>
      <c r="U67" s="118">
        <v>3</v>
      </c>
      <c r="V67" s="52">
        <v>1</v>
      </c>
      <c r="W67" s="52">
        <v>3796</v>
      </c>
      <c r="X67" s="52"/>
      <c r="Y67" s="52"/>
      <c r="Z67" s="52"/>
      <c r="AA67" s="52"/>
      <c r="AB67" s="52"/>
      <c r="AC67" s="52"/>
      <c r="AD67" s="52">
        <v>0.5</v>
      </c>
    </row>
    <row r="68" spans="1:30" ht="74.25" x14ac:dyDescent="0.2">
      <c r="A68" s="52">
        <v>67</v>
      </c>
      <c r="B68" s="52" t="s">
        <v>73</v>
      </c>
      <c r="C68" s="52" t="s">
        <v>27</v>
      </c>
      <c r="D68" s="19">
        <v>1</v>
      </c>
      <c r="E68" s="20" t="s">
        <v>28</v>
      </c>
      <c r="F68" s="20" t="s">
        <v>29</v>
      </c>
      <c r="G68" s="119">
        <f>SUM(H68:U68)</f>
        <v>3</v>
      </c>
      <c r="H68" s="118"/>
      <c r="I68" s="118"/>
      <c r="J68" s="118">
        <v>1</v>
      </c>
      <c r="K68" s="118"/>
      <c r="L68" s="118"/>
      <c r="M68" s="118"/>
      <c r="N68" s="118"/>
      <c r="O68" s="118"/>
      <c r="P68" s="118"/>
      <c r="Q68" s="118"/>
      <c r="R68" s="118"/>
      <c r="S68" s="118">
        <v>1</v>
      </c>
      <c r="T68" s="118"/>
      <c r="U68" s="118">
        <v>1</v>
      </c>
      <c r="V68" s="52">
        <v>1</v>
      </c>
      <c r="W68" s="52"/>
      <c r="X68" s="52"/>
      <c r="Y68" s="52"/>
      <c r="Z68" s="52"/>
      <c r="AA68" s="52"/>
      <c r="AB68" s="52"/>
      <c r="AC68" s="52"/>
      <c r="AD68" s="52">
        <v>0.5</v>
      </c>
    </row>
    <row r="69" spans="1:30" ht="74.25" x14ac:dyDescent="0.2">
      <c r="A69" s="52">
        <v>68</v>
      </c>
      <c r="B69" s="52" t="s">
        <v>74</v>
      </c>
      <c r="C69" s="52" t="s">
        <v>27</v>
      </c>
      <c r="D69" s="19">
        <v>1</v>
      </c>
      <c r="E69" s="20" t="s">
        <v>28</v>
      </c>
      <c r="F69" s="20" t="s">
        <v>29</v>
      </c>
      <c r="G69" s="119">
        <f>SUM(H69:U69)</f>
        <v>1</v>
      </c>
      <c r="H69" s="118"/>
      <c r="I69" s="118"/>
      <c r="J69" s="118">
        <v>1</v>
      </c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52">
        <v>2</v>
      </c>
      <c r="W69" s="52">
        <v>7480</v>
      </c>
      <c r="X69" s="52"/>
      <c r="Y69" s="52"/>
      <c r="Z69" s="52"/>
      <c r="AA69" s="52"/>
      <c r="AB69" s="52"/>
      <c r="AC69" s="52"/>
      <c r="AD69" s="52">
        <v>0.5</v>
      </c>
    </row>
    <row r="70" spans="1:30" ht="74.25" x14ac:dyDescent="0.2">
      <c r="A70" s="52">
        <v>69</v>
      </c>
      <c r="B70" s="52" t="s">
        <v>75</v>
      </c>
      <c r="C70" s="52" t="s">
        <v>27</v>
      </c>
      <c r="D70" s="19">
        <v>1</v>
      </c>
      <c r="E70" s="20" t="s">
        <v>28</v>
      </c>
      <c r="F70" s="20" t="s">
        <v>29</v>
      </c>
      <c r="G70" s="119">
        <f>SUM(H70:U70)</f>
        <v>2</v>
      </c>
      <c r="H70" s="118"/>
      <c r="I70" s="118"/>
      <c r="J70" s="118">
        <v>2</v>
      </c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52">
        <v>1</v>
      </c>
      <c r="W70" s="52">
        <v>2168</v>
      </c>
      <c r="X70" s="52"/>
      <c r="Y70" s="52"/>
      <c r="Z70" s="52"/>
      <c r="AA70" s="52"/>
      <c r="AB70" s="52"/>
      <c r="AC70" s="52"/>
      <c r="AD70" s="52">
        <v>1</v>
      </c>
    </row>
    <row r="71" spans="1:30" ht="74.25" x14ac:dyDescent="0.2">
      <c r="A71" s="52">
        <v>70</v>
      </c>
      <c r="B71" s="52" t="s">
        <v>76</v>
      </c>
      <c r="C71" s="52" t="s">
        <v>27</v>
      </c>
      <c r="D71" s="19">
        <v>1</v>
      </c>
      <c r="E71" s="20" t="s">
        <v>28</v>
      </c>
      <c r="F71" s="20" t="s">
        <v>29</v>
      </c>
      <c r="G71" s="119">
        <f>SUM(H71:U71)</f>
        <v>1</v>
      </c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>
        <v>1</v>
      </c>
      <c r="V71" s="52"/>
      <c r="W71" s="52"/>
      <c r="X71" s="52"/>
      <c r="Y71" s="52"/>
      <c r="Z71" s="52"/>
      <c r="AA71" s="52"/>
      <c r="AB71" s="52"/>
      <c r="AC71" s="52"/>
      <c r="AD71" s="52"/>
    </row>
    <row r="72" spans="1:30" ht="74.25" x14ac:dyDescent="0.2">
      <c r="A72" s="52">
        <v>71</v>
      </c>
      <c r="B72" s="52" t="s">
        <v>124</v>
      </c>
      <c r="C72" s="52" t="s">
        <v>33</v>
      </c>
      <c r="D72" s="19">
        <v>1</v>
      </c>
      <c r="E72" s="20" t="s">
        <v>28</v>
      </c>
      <c r="F72" s="20" t="s">
        <v>29</v>
      </c>
      <c r="G72" s="119">
        <f>SUM(H72:U72)</f>
        <v>5</v>
      </c>
      <c r="H72" s="118"/>
      <c r="I72" s="118"/>
      <c r="J72" s="118">
        <v>3</v>
      </c>
      <c r="K72" s="118">
        <v>1</v>
      </c>
      <c r="L72" s="118"/>
      <c r="M72" s="118"/>
      <c r="N72" s="118"/>
      <c r="O72" s="118"/>
      <c r="P72" s="118"/>
      <c r="Q72" s="118"/>
      <c r="R72" s="118">
        <v>1</v>
      </c>
      <c r="S72" s="118"/>
      <c r="T72" s="118"/>
      <c r="U72" s="118"/>
      <c r="V72" s="52">
        <v>1</v>
      </c>
      <c r="W72" s="52"/>
      <c r="X72" s="52"/>
      <c r="Y72" s="52"/>
      <c r="Z72" s="52"/>
      <c r="AA72" s="52">
        <v>200</v>
      </c>
      <c r="AB72" s="52"/>
      <c r="AC72" s="52"/>
      <c r="AD72" s="52">
        <v>1</v>
      </c>
    </row>
    <row r="73" spans="1:30" ht="74.25" x14ac:dyDescent="0.2">
      <c r="A73" s="52">
        <v>72</v>
      </c>
      <c r="B73" s="52" t="s">
        <v>123</v>
      </c>
      <c r="C73" s="52" t="s">
        <v>33</v>
      </c>
      <c r="D73" s="19">
        <v>1</v>
      </c>
      <c r="E73" s="20" t="s">
        <v>28</v>
      </c>
      <c r="F73" s="20" t="s">
        <v>29</v>
      </c>
      <c r="G73" s="119">
        <f>SUM(H73:U73)</f>
        <v>6</v>
      </c>
      <c r="H73" s="118"/>
      <c r="I73" s="118"/>
      <c r="J73" s="118">
        <v>3</v>
      </c>
      <c r="K73" s="118">
        <v>1</v>
      </c>
      <c r="L73" s="118"/>
      <c r="M73" s="118"/>
      <c r="N73" s="118"/>
      <c r="O73" s="118">
        <v>1</v>
      </c>
      <c r="P73" s="118">
        <v>1</v>
      </c>
      <c r="Q73" s="118"/>
      <c r="R73" s="118"/>
      <c r="S73" s="118"/>
      <c r="T73" s="118"/>
      <c r="U73" s="118"/>
      <c r="V73" s="52">
        <v>2</v>
      </c>
      <c r="W73" s="52">
        <v>798</v>
      </c>
      <c r="X73" s="52"/>
      <c r="Y73" s="52"/>
      <c r="Z73" s="52"/>
      <c r="AA73" s="52">
        <v>120</v>
      </c>
      <c r="AB73" s="52"/>
      <c r="AC73" s="52">
        <v>30</v>
      </c>
      <c r="AD73" s="52">
        <v>1</v>
      </c>
    </row>
    <row r="74" spans="1:30" ht="74.25" x14ac:dyDescent="0.2">
      <c r="A74" s="52">
        <v>73</v>
      </c>
      <c r="B74" s="52" t="s">
        <v>159</v>
      </c>
      <c r="C74" s="52" t="s">
        <v>33</v>
      </c>
      <c r="D74" s="19">
        <v>1</v>
      </c>
      <c r="E74" s="20" t="s">
        <v>28</v>
      </c>
      <c r="F74" s="20" t="s">
        <v>29</v>
      </c>
      <c r="G74" s="119">
        <f>SUM(H74:U74)</f>
        <v>13</v>
      </c>
      <c r="H74" s="118">
        <v>1</v>
      </c>
      <c r="I74" s="118">
        <v>1</v>
      </c>
      <c r="J74" s="118">
        <v>1</v>
      </c>
      <c r="K74" s="118">
        <v>1</v>
      </c>
      <c r="L74" s="118">
        <v>1</v>
      </c>
      <c r="M74" s="118">
        <v>1</v>
      </c>
      <c r="N74" s="118"/>
      <c r="O74" s="118"/>
      <c r="P74" s="118"/>
      <c r="Q74" s="118">
        <v>1</v>
      </c>
      <c r="R74" s="118">
        <v>1</v>
      </c>
      <c r="S74" s="118">
        <v>1</v>
      </c>
      <c r="T74" s="118">
        <v>3</v>
      </c>
      <c r="U74" s="118">
        <v>1</v>
      </c>
      <c r="V74" s="52">
        <v>1</v>
      </c>
      <c r="W74" s="52">
        <v>810</v>
      </c>
      <c r="X74" s="52">
        <v>400</v>
      </c>
      <c r="Y74" s="52"/>
      <c r="Z74" s="52">
        <v>400</v>
      </c>
      <c r="AA74" s="52">
        <v>300</v>
      </c>
      <c r="AB74" s="52"/>
      <c r="AC74" s="52"/>
      <c r="AD74" s="52">
        <v>0.5</v>
      </c>
    </row>
    <row r="75" spans="1:30" ht="74.25" x14ac:dyDescent="0.2">
      <c r="A75" s="52">
        <v>74</v>
      </c>
      <c r="B75" s="52" t="s">
        <v>77</v>
      </c>
      <c r="C75" s="52" t="s">
        <v>27</v>
      </c>
      <c r="D75" s="19">
        <v>1</v>
      </c>
      <c r="E75" s="20" t="s">
        <v>28</v>
      </c>
      <c r="F75" s="20" t="s">
        <v>29</v>
      </c>
      <c r="G75" s="119">
        <f>SUM(H75:U75)</f>
        <v>3</v>
      </c>
      <c r="H75" s="118"/>
      <c r="I75" s="118"/>
      <c r="J75" s="118">
        <v>2</v>
      </c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>
        <v>1</v>
      </c>
      <c r="V75" s="52">
        <v>1</v>
      </c>
      <c r="W75" s="52"/>
      <c r="X75" s="52"/>
      <c r="Y75" s="52"/>
      <c r="Z75" s="52"/>
      <c r="AA75" s="52"/>
      <c r="AB75" s="52"/>
      <c r="AC75" s="52"/>
      <c r="AD75" s="52">
        <v>1</v>
      </c>
    </row>
    <row r="76" spans="1:30" ht="74.25" x14ac:dyDescent="0.2">
      <c r="A76" s="52">
        <v>75</v>
      </c>
      <c r="B76" s="52" t="s">
        <v>78</v>
      </c>
      <c r="C76" s="52" t="s">
        <v>33</v>
      </c>
      <c r="D76" s="19">
        <v>1</v>
      </c>
      <c r="E76" s="20" t="s">
        <v>28</v>
      </c>
      <c r="F76" s="20" t="s">
        <v>29</v>
      </c>
      <c r="G76" s="119">
        <f>SUM(H76:U76)</f>
        <v>7</v>
      </c>
      <c r="H76" s="118">
        <v>1</v>
      </c>
      <c r="I76" s="118"/>
      <c r="J76" s="118">
        <v>4</v>
      </c>
      <c r="K76" s="118">
        <v>1</v>
      </c>
      <c r="L76" s="118"/>
      <c r="M76" s="118"/>
      <c r="N76" s="118"/>
      <c r="O76" s="118"/>
      <c r="P76" s="118"/>
      <c r="Q76" s="118"/>
      <c r="R76" s="118"/>
      <c r="S76" s="118"/>
      <c r="T76" s="118">
        <v>1</v>
      </c>
      <c r="U76" s="118"/>
      <c r="V76" s="52">
        <v>2</v>
      </c>
      <c r="W76" s="52">
        <v>5797</v>
      </c>
      <c r="X76" s="52"/>
      <c r="Y76" s="52"/>
      <c r="Z76" s="52"/>
      <c r="AA76" s="52">
        <v>1100</v>
      </c>
      <c r="AB76" s="52"/>
      <c r="AC76" s="52"/>
      <c r="AD76" s="52">
        <v>1</v>
      </c>
    </row>
    <row r="77" spans="1:30" ht="74.25" x14ac:dyDescent="0.2">
      <c r="A77" s="52">
        <v>76</v>
      </c>
      <c r="B77" s="52" t="s">
        <v>158</v>
      </c>
      <c r="C77" s="52" t="s">
        <v>33</v>
      </c>
      <c r="D77" s="19">
        <v>1</v>
      </c>
      <c r="E77" s="20" t="s">
        <v>28</v>
      </c>
      <c r="F77" s="20" t="s">
        <v>29</v>
      </c>
      <c r="G77" s="119">
        <f>SUM(H77:U77)</f>
        <v>1</v>
      </c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>
        <v>1</v>
      </c>
      <c r="U77" s="118"/>
      <c r="V77" s="52">
        <v>1</v>
      </c>
      <c r="W77" s="52"/>
      <c r="X77" s="52"/>
      <c r="Y77" s="52"/>
      <c r="Z77" s="52"/>
      <c r="AA77" s="52"/>
      <c r="AB77" s="52"/>
      <c r="AC77" s="52"/>
      <c r="AD77" s="52"/>
    </row>
    <row r="78" spans="1:30" ht="74.25" x14ac:dyDescent="0.2">
      <c r="A78" s="52">
        <v>77</v>
      </c>
      <c r="B78" s="52" t="s">
        <v>79</v>
      </c>
      <c r="C78" s="52" t="s">
        <v>33</v>
      </c>
      <c r="D78" s="19">
        <v>2</v>
      </c>
      <c r="E78" s="20" t="s">
        <v>28</v>
      </c>
      <c r="F78" s="20" t="s">
        <v>29</v>
      </c>
      <c r="G78" s="119">
        <f>SUM(H78:U78)</f>
        <v>0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>
        <v>1</v>
      </c>
      <c r="W78" s="52"/>
      <c r="X78" s="52"/>
      <c r="Y78" s="52"/>
      <c r="Z78" s="52"/>
      <c r="AA78" s="52"/>
      <c r="AB78" s="52"/>
      <c r="AC78" s="52"/>
      <c r="AD78" s="52"/>
    </row>
    <row r="79" spans="1:30" ht="74.25" x14ac:dyDescent="0.2">
      <c r="A79" s="52">
        <v>78</v>
      </c>
      <c r="B79" s="52" t="s">
        <v>80</v>
      </c>
      <c r="C79" s="52" t="s">
        <v>33</v>
      </c>
      <c r="D79" s="19">
        <v>2</v>
      </c>
      <c r="E79" s="20" t="s">
        <v>28</v>
      </c>
      <c r="F79" s="20" t="s">
        <v>29</v>
      </c>
      <c r="G79" s="119">
        <f>SUM(H79:U79)</f>
        <v>4</v>
      </c>
      <c r="H79" s="118">
        <v>1</v>
      </c>
      <c r="I79" s="118"/>
      <c r="J79" s="118">
        <v>3</v>
      </c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52">
        <v>1</v>
      </c>
      <c r="W79" s="52"/>
      <c r="X79" s="52"/>
      <c r="Y79" s="52"/>
      <c r="Z79" s="52"/>
      <c r="AA79" s="52"/>
      <c r="AB79" s="52"/>
      <c r="AC79" s="52"/>
      <c r="AD79" s="52">
        <v>1</v>
      </c>
    </row>
    <row r="80" spans="1:30" ht="74.25" x14ac:dyDescent="0.2">
      <c r="A80" s="52">
        <v>79</v>
      </c>
      <c r="B80" s="52" t="s">
        <v>133</v>
      </c>
      <c r="C80" s="52" t="s">
        <v>33</v>
      </c>
      <c r="D80" s="19">
        <v>2</v>
      </c>
      <c r="E80" s="20" t="s">
        <v>28</v>
      </c>
      <c r="F80" s="20" t="s">
        <v>29</v>
      </c>
      <c r="G80" s="119">
        <f>SUM(H80:U80)</f>
        <v>2</v>
      </c>
      <c r="H80" s="118"/>
      <c r="I80" s="118"/>
      <c r="J80" s="118"/>
      <c r="K80" s="118"/>
      <c r="L80" s="118">
        <v>1</v>
      </c>
      <c r="M80" s="118"/>
      <c r="N80" s="118">
        <v>1</v>
      </c>
      <c r="O80" s="118"/>
      <c r="P80" s="118"/>
      <c r="Q80" s="118"/>
      <c r="R80" s="118"/>
      <c r="S80" s="118"/>
      <c r="T80" s="118"/>
      <c r="U80" s="118"/>
      <c r="V80" s="52">
        <v>2</v>
      </c>
      <c r="W80" s="52">
        <v>2015</v>
      </c>
      <c r="X80" s="52"/>
      <c r="Y80" s="52">
        <v>200</v>
      </c>
      <c r="Z80" s="52"/>
      <c r="AA80" s="52"/>
      <c r="AB80" s="52"/>
      <c r="AC80" s="52"/>
      <c r="AD80" s="52"/>
    </row>
    <row r="81" spans="1:31" ht="74.25" x14ac:dyDescent="0.2">
      <c r="A81" s="52">
        <v>80</v>
      </c>
      <c r="B81" s="52" t="s">
        <v>81</v>
      </c>
      <c r="C81" s="52" t="s">
        <v>33</v>
      </c>
      <c r="D81" s="19">
        <v>2</v>
      </c>
      <c r="E81" s="20" t="s">
        <v>28</v>
      </c>
      <c r="F81" s="20" t="s">
        <v>29</v>
      </c>
      <c r="G81" s="119">
        <f>SUM(H81:U81)</f>
        <v>4</v>
      </c>
      <c r="H81" s="118">
        <v>2</v>
      </c>
      <c r="I81" s="118"/>
      <c r="J81" s="118">
        <v>2</v>
      </c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52"/>
      <c r="W81" s="52"/>
      <c r="X81" s="52"/>
      <c r="Y81" s="52"/>
      <c r="Z81" s="52"/>
      <c r="AA81" s="52"/>
      <c r="AB81" s="52"/>
      <c r="AC81" s="52"/>
      <c r="AD81" s="52">
        <v>1</v>
      </c>
    </row>
    <row r="82" spans="1:31" ht="74.25" x14ac:dyDescent="0.2">
      <c r="A82" s="52">
        <v>81</v>
      </c>
      <c r="B82" s="52" t="s">
        <v>121</v>
      </c>
      <c r="C82" s="52" t="s">
        <v>33</v>
      </c>
      <c r="D82" s="19">
        <v>2</v>
      </c>
      <c r="E82" s="20" t="s">
        <v>28</v>
      </c>
      <c r="F82" s="20" t="s">
        <v>29</v>
      </c>
      <c r="G82" s="119">
        <f>SUM(H82:U82)</f>
        <v>6</v>
      </c>
      <c r="H82" s="118">
        <v>1</v>
      </c>
      <c r="I82" s="118"/>
      <c r="J82" s="118">
        <v>2</v>
      </c>
      <c r="K82" s="118"/>
      <c r="L82" s="118">
        <v>1</v>
      </c>
      <c r="M82" s="118"/>
      <c r="N82" s="118">
        <v>1</v>
      </c>
      <c r="O82" s="118"/>
      <c r="P82" s="118"/>
      <c r="Q82" s="118"/>
      <c r="R82" s="118"/>
      <c r="S82" s="118"/>
      <c r="T82" s="118">
        <v>1</v>
      </c>
      <c r="U82" s="118"/>
      <c r="V82" s="52"/>
      <c r="W82" s="52"/>
      <c r="X82" s="52"/>
      <c r="Y82" s="52">
        <v>200</v>
      </c>
      <c r="Z82" s="52"/>
      <c r="AA82" s="52"/>
      <c r="AB82" s="52"/>
      <c r="AC82" s="52"/>
      <c r="AD82" s="52">
        <v>1</v>
      </c>
    </row>
    <row r="83" spans="1:31" s="59" customFormat="1" ht="14.25" x14ac:dyDescent="0.2">
      <c r="A83" s="62"/>
      <c r="B83" s="117" t="s">
        <v>157</v>
      </c>
      <c r="C83" s="62" t="s">
        <v>33</v>
      </c>
      <c r="D83" s="62">
        <v>138</v>
      </c>
      <c r="E83" s="116"/>
      <c r="F83" s="116"/>
      <c r="G83" s="116">
        <f>SUM(G2:G82)</f>
        <v>442</v>
      </c>
      <c r="H83" s="116">
        <f>SUM(H2:H82)</f>
        <v>50</v>
      </c>
      <c r="I83" s="116">
        <f>SUM(I2:I82)</f>
        <v>25</v>
      </c>
      <c r="J83" s="116">
        <f>SUM(J2:J82)</f>
        <v>184</v>
      </c>
      <c r="K83" s="116">
        <f>SUM(K2:K82)</f>
        <v>50</v>
      </c>
      <c r="L83" s="116">
        <f>SUM(L2:L82)</f>
        <v>28</v>
      </c>
      <c r="M83" s="116">
        <f>SUM(M2:M82)</f>
        <v>13</v>
      </c>
      <c r="N83" s="116">
        <f>SUM(N2:N82)</f>
        <v>5</v>
      </c>
      <c r="O83" s="116">
        <f>SUM(O2:O82)</f>
        <v>6</v>
      </c>
      <c r="P83" s="116">
        <f>SUM(P2:P82)</f>
        <v>5</v>
      </c>
      <c r="Q83" s="116">
        <f>SUM(Q2:Q82)</f>
        <v>15</v>
      </c>
      <c r="R83" s="116">
        <f>SUM(R2:R82)</f>
        <v>14</v>
      </c>
      <c r="S83" s="116">
        <f>SUM(S2:S82)</f>
        <v>9</v>
      </c>
      <c r="T83" s="116">
        <f>SUM(T2:T82)</f>
        <v>34</v>
      </c>
      <c r="U83" s="116">
        <f>SUM(U2:U82)</f>
        <v>80</v>
      </c>
      <c r="V83" s="116">
        <f>SUM(V2:V82)</f>
        <v>70</v>
      </c>
      <c r="W83" s="116">
        <f>SUM(W2:W82)</f>
        <v>119984</v>
      </c>
      <c r="X83" s="116">
        <f>SUM(X2:X82)</f>
        <v>2517</v>
      </c>
      <c r="Y83" s="116">
        <f>SUM(Y2:Y82)</f>
        <v>1000</v>
      </c>
      <c r="Z83" s="116">
        <f>SUM(Z2:Z82)</f>
        <v>1698</v>
      </c>
      <c r="AA83" s="116">
        <f>SUM(AA2:AA82)</f>
        <v>17772.599999999999</v>
      </c>
      <c r="AB83" s="116">
        <f>SUM(AB2:AB82)</f>
        <v>517</v>
      </c>
      <c r="AC83" s="116">
        <f>SUM(AC2:AC82)</f>
        <v>165</v>
      </c>
      <c r="AD83" s="62">
        <f>SUM(AD2:AD82)</f>
        <v>67.738</v>
      </c>
    </row>
    <row r="84" spans="1:31" ht="38.25" x14ac:dyDescent="0.2">
      <c r="A84" s="112">
        <v>3</v>
      </c>
      <c r="B84" s="115" t="s">
        <v>156</v>
      </c>
      <c r="C84" s="112"/>
      <c r="D84" s="112">
        <v>162</v>
      </c>
      <c r="E84" s="112"/>
      <c r="F84" s="112"/>
      <c r="G84" s="113">
        <f>69*26</f>
        <v>1794</v>
      </c>
      <c r="H84" s="114">
        <v>4844</v>
      </c>
      <c r="I84" s="113">
        <f>69*26</f>
        <v>1794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52"/>
    </row>
    <row r="85" spans="1:31" s="30" customFormat="1" x14ac:dyDescent="0.2">
      <c r="A85" s="30">
        <f>+A82+A84</f>
        <v>84</v>
      </c>
      <c r="B85" s="111" t="s">
        <v>155</v>
      </c>
      <c r="D85" s="30">
        <f>SUM(D83:D84)</f>
        <v>300</v>
      </c>
      <c r="G85" s="107">
        <f>+G83+G84</f>
        <v>2236</v>
      </c>
      <c r="H85" s="110">
        <f>+H83+H84</f>
        <v>4894</v>
      </c>
      <c r="I85" s="110">
        <f>+I83+I84</f>
        <v>1819</v>
      </c>
      <c r="J85" s="107">
        <f>+J83+J84</f>
        <v>184</v>
      </c>
      <c r="K85" s="109">
        <f>+K83+K84</f>
        <v>50</v>
      </c>
      <c r="L85" s="109">
        <f>+L83+L84</f>
        <v>28</v>
      </c>
      <c r="M85" s="109">
        <f>+M83+M84</f>
        <v>13</v>
      </c>
      <c r="N85" s="109">
        <f>+N83+N84</f>
        <v>5</v>
      </c>
      <c r="O85" s="104">
        <f>+O83+O84</f>
        <v>6</v>
      </c>
      <c r="P85" s="104">
        <f>+P83+P84</f>
        <v>5</v>
      </c>
      <c r="Q85" s="108">
        <f>+Q83+Q84</f>
        <v>15</v>
      </c>
      <c r="R85" s="108">
        <f>+R83+R84</f>
        <v>14</v>
      </c>
      <c r="S85" s="108">
        <f>+S83+S84</f>
        <v>9</v>
      </c>
      <c r="T85" s="108">
        <f>+T83+T84</f>
        <v>34</v>
      </c>
      <c r="U85" s="108">
        <f>+U83+U84</f>
        <v>80</v>
      </c>
      <c r="V85" s="108">
        <f>+V83+V84</f>
        <v>70</v>
      </c>
      <c r="W85" s="107">
        <f>+W83+W84</f>
        <v>119984</v>
      </c>
      <c r="X85" s="106">
        <f>+X83+X84</f>
        <v>2517</v>
      </c>
      <c r="Y85" s="106">
        <f>+Y83+Y84</f>
        <v>1000</v>
      </c>
      <c r="Z85" s="105">
        <f>+Z83+Z84</f>
        <v>1698</v>
      </c>
      <c r="AA85" s="104">
        <f>+AA83+AA84</f>
        <v>17772.599999999999</v>
      </c>
      <c r="AB85" s="104">
        <f>+AB83+AB84</f>
        <v>517</v>
      </c>
      <c r="AC85" s="104">
        <f>+AC83+AC84</f>
        <v>165</v>
      </c>
      <c r="AD85" s="104">
        <f>+AD83+AD84</f>
        <v>67.738</v>
      </c>
      <c r="AE85" s="33"/>
    </row>
    <row r="88" spans="1:31" x14ac:dyDescent="0.2">
      <c r="I88" s="50">
        <f>+I85+H85</f>
        <v>6713</v>
      </c>
    </row>
    <row r="89" spans="1:31" ht="13.5" thickBot="1" x14ac:dyDescent="0.25"/>
    <row r="90" spans="1:31" x14ac:dyDescent="0.2">
      <c r="B90" s="103" t="s">
        <v>154</v>
      </c>
    </row>
    <row r="91" spans="1:31" x14ac:dyDescent="0.2">
      <c r="B91" s="102"/>
    </row>
    <row r="92" spans="1:31" x14ac:dyDescent="0.2">
      <c r="B92" s="102" t="s">
        <v>153</v>
      </c>
    </row>
    <row r="93" spans="1:31" ht="13.5" thickBot="1" x14ac:dyDescent="0.25">
      <c r="B93" s="101" t="s">
        <v>152</v>
      </c>
      <c r="AD93" s="17">
        <v>67.738</v>
      </c>
    </row>
    <row r="94" spans="1:31" x14ac:dyDescent="0.2">
      <c r="AD94" s="17">
        <f>+AD93-AD83</f>
        <v>0</v>
      </c>
    </row>
  </sheetData>
  <autoFilter ref="A1:Y85" xr:uid="{AB67CD31-58DC-47C8-9DCE-539A750AC212}"/>
  <conditionalFormatting sqref="B1">
    <cfRule type="duplicateValues" dxfId="3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6D9B-E164-411B-A114-26D8936AE869}">
  <dimension ref="A1:AD94"/>
  <sheetViews>
    <sheetView zoomScale="80" zoomScaleNormal="80" workbookViewId="0">
      <pane xSplit="2" ySplit="1" topLeftCell="R78" activePane="bottomRight" state="frozen"/>
      <selection pane="topRight" activeCell="B1" sqref="B1"/>
      <selection pane="bottomLeft" activeCell="A2" sqref="A2"/>
      <selection pane="bottomRight" activeCell="R95" sqref="R95"/>
    </sheetView>
  </sheetViews>
  <sheetFormatPr baseColWidth="10" defaultRowHeight="12.75" x14ac:dyDescent="0.2"/>
  <cols>
    <col min="1" max="1" width="3.75" style="17" customWidth="1"/>
    <col min="2" max="2" width="34.625" style="98" customWidth="1"/>
    <col min="3" max="11" width="10" style="17" customWidth="1"/>
    <col min="12" max="14" width="11" style="17"/>
    <col min="15" max="21" width="10" style="17" customWidth="1"/>
    <col min="22" max="27" width="11" style="17"/>
    <col min="28" max="28" width="11" style="17" customWidth="1"/>
    <col min="29" max="16384" width="11" style="17"/>
  </cols>
  <sheetData>
    <row r="1" spans="1:30" ht="102" x14ac:dyDescent="0.2">
      <c r="A1" s="178" t="s">
        <v>0</v>
      </c>
      <c r="B1" s="177" t="s">
        <v>1</v>
      </c>
      <c r="C1" s="176" t="s">
        <v>2</v>
      </c>
      <c r="D1" s="175" t="s">
        <v>3</v>
      </c>
      <c r="E1" s="175" t="s">
        <v>4</v>
      </c>
      <c r="F1" s="175" t="s">
        <v>5</v>
      </c>
      <c r="G1" s="174" t="s">
        <v>6</v>
      </c>
      <c r="H1" s="173" t="s">
        <v>7</v>
      </c>
      <c r="I1" s="173" t="s">
        <v>8</v>
      </c>
      <c r="J1" s="173" t="s">
        <v>9</v>
      </c>
      <c r="K1" s="172" t="s">
        <v>10</v>
      </c>
      <c r="L1" s="171" t="s">
        <v>12</v>
      </c>
      <c r="M1" s="170" t="s">
        <v>13</v>
      </c>
      <c r="N1" s="170" t="s">
        <v>141</v>
      </c>
      <c r="O1" s="164" t="s">
        <v>181</v>
      </c>
      <c r="P1" s="164" t="s">
        <v>180</v>
      </c>
      <c r="Q1" s="169" t="s">
        <v>15</v>
      </c>
      <c r="R1" s="169" t="s">
        <v>16</v>
      </c>
      <c r="S1" s="169" t="s">
        <v>17</v>
      </c>
      <c r="T1" s="169" t="s">
        <v>18</v>
      </c>
      <c r="U1" s="169" t="s">
        <v>19</v>
      </c>
      <c r="V1" s="168" t="s">
        <v>179</v>
      </c>
      <c r="W1" s="167" t="s">
        <v>178</v>
      </c>
      <c r="X1" s="164" t="s">
        <v>217</v>
      </c>
      <c r="Y1" s="164" t="s">
        <v>216</v>
      </c>
      <c r="Z1" s="166" t="s">
        <v>215</v>
      </c>
      <c r="AA1" s="165" t="s">
        <v>21</v>
      </c>
      <c r="AB1" s="164" t="s">
        <v>176</v>
      </c>
      <c r="AC1" s="164" t="s">
        <v>214</v>
      </c>
      <c r="AD1" s="164" t="s">
        <v>213</v>
      </c>
    </row>
    <row r="2" spans="1:30" ht="75" x14ac:dyDescent="0.2">
      <c r="A2" s="18">
        <v>1</v>
      </c>
      <c r="B2" s="156" t="s">
        <v>26</v>
      </c>
      <c r="C2" s="52" t="s">
        <v>27</v>
      </c>
      <c r="D2" s="52">
        <v>1</v>
      </c>
      <c r="E2" s="155" t="s">
        <v>28</v>
      </c>
      <c r="F2" s="155" t="s">
        <v>29</v>
      </c>
      <c r="G2" s="119">
        <f>SUM(H2:U2)</f>
        <v>5</v>
      </c>
      <c r="H2" s="52"/>
      <c r="I2" s="52"/>
      <c r="J2" s="52">
        <v>5</v>
      </c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>
        <v>1</v>
      </c>
      <c r="W2" s="52"/>
      <c r="X2" s="52"/>
      <c r="Y2" s="52"/>
      <c r="Z2" s="52">
        <v>0.38</v>
      </c>
      <c r="AA2" s="52"/>
      <c r="AB2" s="52"/>
      <c r="AC2" s="52"/>
      <c r="AD2" s="52"/>
    </row>
    <row r="3" spans="1:30" ht="75" x14ac:dyDescent="0.2">
      <c r="A3" s="18">
        <v>2</v>
      </c>
      <c r="B3" s="156" t="s">
        <v>30</v>
      </c>
      <c r="C3" s="52" t="s">
        <v>27</v>
      </c>
      <c r="D3" s="52">
        <v>2</v>
      </c>
      <c r="E3" s="155" t="s">
        <v>28</v>
      </c>
      <c r="F3" s="155" t="s">
        <v>29</v>
      </c>
      <c r="G3" s="119">
        <f>SUM(H3:U3)</f>
        <v>19</v>
      </c>
      <c r="H3" s="52"/>
      <c r="I3" s="52"/>
      <c r="J3" s="52">
        <v>5</v>
      </c>
      <c r="K3" s="52">
        <v>2</v>
      </c>
      <c r="L3" s="41">
        <v>1</v>
      </c>
      <c r="M3" s="41"/>
      <c r="N3" s="41"/>
      <c r="O3" s="41"/>
      <c r="P3" s="41"/>
      <c r="Q3" s="41">
        <v>2</v>
      </c>
      <c r="R3" s="41">
        <v>1</v>
      </c>
      <c r="S3" s="41">
        <v>2</v>
      </c>
      <c r="T3" s="41"/>
      <c r="U3" s="41">
        <v>6</v>
      </c>
      <c r="V3" s="52">
        <v>1</v>
      </c>
      <c r="W3" s="52"/>
      <c r="X3" s="52"/>
      <c r="Y3" s="52"/>
      <c r="Z3" s="52">
        <v>0.74</v>
      </c>
      <c r="AA3" s="52">
        <v>1100</v>
      </c>
      <c r="AB3" s="52"/>
      <c r="AC3" s="52"/>
      <c r="AD3" s="52">
        <v>20</v>
      </c>
    </row>
    <row r="4" spans="1:30" ht="75" x14ac:dyDescent="0.2">
      <c r="A4" s="18">
        <v>3</v>
      </c>
      <c r="B4" s="156" t="s">
        <v>31</v>
      </c>
      <c r="C4" s="52" t="s">
        <v>27</v>
      </c>
      <c r="D4" s="52">
        <v>2</v>
      </c>
      <c r="E4" s="155" t="s">
        <v>28</v>
      </c>
      <c r="F4" s="155" t="s">
        <v>29</v>
      </c>
      <c r="G4" s="119">
        <f>SUM(H4:U4)</f>
        <v>10</v>
      </c>
      <c r="H4" s="52"/>
      <c r="I4" s="52"/>
      <c r="J4" s="52">
        <v>5</v>
      </c>
      <c r="K4" s="52">
        <v>1</v>
      </c>
      <c r="L4" s="41">
        <v>2</v>
      </c>
      <c r="M4" s="41"/>
      <c r="N4" s="41"/>
      <c r="O4" s="41"/>
      <c r="P4" s="41"/>
      <c r="Q4" s="41"/>
      <c r="R4" s="41"/>
      <c r="S4" s="41"/>
      <c r="T4" s="41"/>
      <c r="U4" s="41">
        <v>2</v>
      </c>
      <c r="V4" s="52"/>
      <c r="W4" s="52"/>
      <c r="X4" s="52"/>
      <c r="Y4" s="52"/>
      <c r="Z4" s="52">
        <v>0.52</v>
      </c>
      <c r="AA4" s="52">
        <v>800</v>
      </c>
      <c r="AB4" s="52"/>
      <c r="AC4" s="52"/>
      <c r="AD4" s="52">
        <v>630</v>
      </c>
    </row>
    <row r="5" spans="1:30" ht="75" x14ac:dyDescent="0.2">
      <c r="A5" s="18">
        <v>4</v>
      </c>
      <c r="B5" s="156" t="s">
        <v>32</v>
      </c>
      <c r="C5" s="52" t="s">
        <v>33</v>
      </c>
      <c r="D5" s="52">
        <v>3</v>
      </c>
      <c r="E5" s="155" t="s">
        <v>28</v>
      </c>
      <c r="F5" s="155" t="s">
        <v>29</v>
      </c>
      <c r="G5" s="119">
        <v>27</v>
      </c>
      <c r="H5" s="52">
        <v>1</v>
      </c>
      <c r="I5" s="52">
        <v>1</v>
      </c>
      <c r="J5" s="52">
        <v>1</v>
      </c>
      <c r="K5" s="52">
        <v>1</v>
      </c>
      <c r="L5" s="41">
        <v>1</v>
      </c>
      <c r="M5" s="41"/>
      <c r="N5" s="41">
        <v>2</v>
      </c>
      <c r="O5" s="41"/>
      <c r="P5" s="41"/>
      <c r="Q5" s="41"/>
      <c r="R5" s="41"/>
      <c r="S5" s="41">
        <v>1</v>
      </c>
      <c r="T5" s="41"/>
      <c r="U5" s="41">
        <v>1</v>
      </c>
      <c r="V5" s="52">
        <v>1</v>
      </c>
      <c r="W5" s="52"/>
      <c r="X5" s="52"/>
      <c r="Y5" s="52"/>
      <c r="Z5" s="52">
        <v>1</v>
      </c>
      <c r="AA5" s="52">
        <v>500</v>
      </c>
      <c r="AB5" s="52"/>
      <c r="AC5" s="52"/>
      <c r="AD5" s="52"/>
    </row>
    <row r="6" spans="1:30" s="125" customFormat="1" ht="75" x14ac:dyDescent="0.2">
      <c r="A6" s="18">
        <v>5</v>
      </c>
      <c r="B6" s="156" t="s">
        <v>34</v>
      </c>
      <c r="C6" s="52" t="s">
        <v>33</v>
      </c>
      <c r="D6" s="52">
        <v>3</v>
      </c>
      <c r="E6" s="155" t="s">
        <v>28</v>
      </c>
      <c r="F6" s="155" t="s">
        <v>29</v>
      </c>
      <c r="G6" s="119">
        <v>27</v>
      </c>
      <c r="H6" s="52">
        <v>22</v>
      </c>
      <c r="I6" s="52">
        <v>22</v>
      </c>
      <c r="J6" s="52">
        <v>27</v>
      </c>
      <c r="K6" s="52">
        <v>21</v>
      </c>
      <c r="L6" s="41">
        <v>4</v>
      </c>
      <c r="M6" s="41">
        <v>4</v>
      </c>
      <c r="N6" s="41"/>
      <c r="O6" s="41"/>
      <c r="P6" s="41">
        <v>1</v>
      </c>
      <c r="Q6" s="41">
        <v>1</v>
      </c>
      <c r="R6" s="41"/>
      <c r="S6" s="41"/>
      <c r="T6" s="41">
        <v>3</v>
      </c>
      <c r="U6" s="41">
        <v>2</v>
      </c>
      <c r="V6" s="52">
        <v>1</v>
      </c>
      <c r="W6" s="52">
        <v>1</v>
      </c>
      <c r="X6" s="52">
        <v>37948</v>
      </c>
      <c r="Y6" s="52">
        <v>25</v>
      </c>
      <c r="Z6" s="52">
        <v>3</v>
      </c>
      <c r="AA6" s="52">
        <v>8470</v>
      </c>
      <c r="AB6" s="52"/>
      <c r="AC6" s="52">
        <v>80</v>
      </c>
      <c r="AD6" s="52">
        <v>70</v>
      </c>
    </row>
    <row r="7" spans="1:30" ht="75" x14ac:dyDescent="0.2">
      <c r="A7" s="18">
        <v>6</v>
      </c>
      <c r="B7" s="156" t="s">
        <v>137</v>
      </c>
      <c r="C7" s="52" t="s">
        <v>33</v>
      </c>
      <c r="D7" s="52">
        <v>1</v>
      </c>
      <c r="E7" s="155" t="s">
        <v>28</v>
      </c>
      <c r="F7" s="155" t="s">
        <v>29</v>
      </c>
      <c r="G7" s="119">
        <f>SUM(H7:U7)</f>
        <v>7</v>
      </c>
      <c r="H7" s="52">
        <v>1</v>
      </c>
      <c r="I7" s="52"/>
      <c r="J7" s="52">
        <v>2</v>
      </c>
      <c r="K7" s="52">
        <v>2</v>
      </c>
      <c r="L7" s="41"/>
      <c r="M7" s="41"/>
      <c r="N7" s="41"/>
      <c r="O7" s="41"/>
      <c r="P7" s="41"/>
      <c r="Q7" s="41"/>
      <c r="R7" s="41">
        <v>1</v>
      </c>
      <c r="S7" s="41"/>
      <c r="T7" s="41">
        <v>1</v>
      </c>
      <c r="U7" s="41"/>
      <c r="V7" s="52">
        <v>1</v>
      </c>
      <c r="W7" s="52"/>
      <c r="X7" s="52"/>
      <c r="Y7" s="52"/>
      <c r="Z7" s="52">
        <v>0.5</v>
      </c>
      <c r="AA7" s="52">
        <v>1350</v>
      </c>
      <c r="AB7" s="52"/>
      <c r="AC7" s="52"/>
      <c r="AD7" s="52"/>
    </row>
    <row r="8" spans="1:30" ht="75" x14ac:dyDescent="0.2">
      <c r="A8" s="18">
        <v>7</v>
      </c>
      <c r="B8" s="156" t="s">
        <v>35</v>
      </c>
      <c r="C8" s="52" t="s">
        <v>27</v>
      </c>
      <c r="D8" s="52">
        <v>1</v>
      </c>
      <c r="E8" s="155" t="s">
        <v>28</v>
      </c>
      <c r="F8" s="155" t="s">
        <v>29</v>
      </c>
      <c r="G8" s="119">
        <f>SUM(H8:U8)</f>
        <v>6</v>
      </c>
      <c r="H8" s="52">
        <v>1</v>
      </c>
      <c r="I8" s="52"/>
      <c r="J8" s="52">
        <v>3</v>
      </c>
      <c r="K8" s="52"/>
      <c r="L8" s="41"/>
      <c r="M8" s="41"/>
      <c r="N8" s="41"/>
      <c r="O8" s="41"/>
      <c r="P8" s="41"/>
      <c r="Q8" s="41"/>
      <c r="R8" s="41"/>
      <c r="S8" s="41"/>
      <c r="T8" s="41"/>
      <c r="U8" s="41">
        <v>2</v>
      </c>
      <c r="V8" s="52">
        <v>1</v>
      </c>
      <c r="W8" s="52"/>
      <c r="X8" s="52"/>
      <c r="Y8" s="52"/>
      <c r="Z8" s="52">
        <v>0.24</v>
      </c>
      <c r="AA8" s="52">
        <v>1500</v>
      </c>
      <c r="AB8" s="52"/>
      <c r="AC8" s="52"/>
      <c r="AD8" s="52"/>
    </row>
    <row r="9" spans="1:30" ht="75" x14ac:dyDescent="0.2">
      <c r="A9" s="18">
        <v>8</v>
      </c>
      <c r="B9" s="156" t="s">
        <v>37</v>
      </c>
      <c r="C9" s="52" t="s">
        <v>33</v>
      </c>
      <c r="D9" s="52">
        <v>1</v>
      </c>
      <c r="E9" s="155" t="s">
        <v>28</v>
      </c>
      <c r="F9" s="155" t="s">
        <v>29</v>
      </c>
      <c r="G9" s="119">
        <f>SUM(H9:U9)</f>
        <v>4</v>
      </c>
      <c r="H9" s="52">
        <v>1</v>
      </c>
      <c r="I9" s="52"/>
      <c r="J9" s="52">
        <v>1</v>
      </c>
      <c r="K9" s="52"/>
      <c r="L9" s="41"/>
      <c r="M9" s="41"/>
      <c r="N9" s="41"/>
      <c r="O9" s="41"/>
      <c r="P9" s="41"/>
      <c r="Q9" s="41">
        <v>1</v>
      </c>
      <c r="R9" s="41"/>
      <c r="S9" s="41"/>
      <c r="T9" s="41">
        <v>1</v>
      </c>
      <c r="U9" s="41"/>
      <c r="V9" s="52">
        <v>1</v>
      </c>
      <c r="W9" s="52"/>
      <c r="X9" s="52"/>
      <c r="Y9" s="52"/>
      <c r="Z9" s="52">
        <v>0.2</v>
      </c>
      <c r="AA9" s="52"/>
      <c r="AB9" s="52"/>
      <c r="AC9" s="52"/>
      <c r="AD9" s="52"/>
    </row>
    <row r="10" spans="1:30" ht="75" x14ac:dyDescent="0.2">
      <c r="A10" s="18">
        <v>9</v>
      </c>
      <c r="B10" s="156" t="s">
        <v>115</v>
      </c>
      <c r="C10" s="52" t="s">
        <v>33</v>
      </c>
      <c r="D10" s="52">
        <v>1</v>
      </c>
      <c r="E10" s="155" t="s">
        <v>28</v>
      </c>
      <c r="F10" s="155" t="s">
        <v>29</v>
      </c>
      <c r="G10" s="119">
        <f>SUM(H10:U10)</f>
        <v>2</v>
      </c>
      <c r="H10" s="52">
        <v>1</v>
      </c>
      <c r="I10" s="52"/>
      <c r="J10" s="52">
        <v>1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>
        <v>1</v>
      </c>
      <c r="W10" s="52"/>
      <c r="X10" s="52"/>
      <c r="Y10" s="52"/>
      <c r="Z10" s="52">
        <v>0.5</v>
      </c>
      <c r="AA10" s="52"/>
      <c r="AB10" s="52"/>
      <c r="AC10" s="52"/>
      <c r="AD10" s="52"/>
    </row>
    <row r="11" spans="1:30" ht="75" x14ac:dyDescent="0.2">
      <c r="A11" s="18">
        <v>10</v>
      </c>
      <c r="B11" s="156" t="s">
        <v>38</v>
      </c>
      <c r="C11" s="52" t="s">
        <v>27</v>
      </c>
      <c r="D11" s="52">
        <v>1</v>
      </c>
      <c r="E11" s="155" t="s">
        <v>28</v>
      </c>
      <c r="F11" s="155" t="s">
        <v>29</v>
      </c>
      <c r="G11" s="119">
        <f>SUM(H11:U11)</f>
        <v>6</v>
      </c>
      <c r="H11" s="52"/>
      <c r="I11" s="52"/>
      <c r="J11" s="52">
        <v>4</v>
      </c>
      <c r="K11" s="52"/>
      <c r="L11" s="41"/>
      <c r="M11" s="41"/>
      <c r="N11" s="41"/>
      <c r="O11" s="41"/>
      <c r="P11" s="41"/>
      <c r="Q11" s="41"/>
      <c r="R11" s="41"/>
      <c r="S11" s="41"/>
      <c r="T11" s="41"/>
      <c r="U11" s="41">
        <v>2</v>
      </c>
      <c r="V11" s="52"/>
      <c r="W11" s="52"/>
      <c r="X11" s="52"/>
      <c r="Y11" s="52"/>
      <c r="Z11" s="52">
        <v>0.68</v>
      </c>
      <c r="AA11" s="52"/>
      <c r="AB11" s="52"/>
      <c r="AC11" s="52"/>
      <c r="AD11" s="52"/>
    </row>
    <row r="12" spans="1:30" s="125" customFormat="1" ht="75" x14ac:dyDescent="0.2">
      <c r="A12" s="18">
        <v>11</v>
      </c>
      <c r="B12" s="156" t="s">
        <v>136</v>
      </c>
      <c r="C12" s="52" t="s">
        <v>33</v>
      </c>
      <c r="D12" s="52">
        <v>2</v>
      </c>
      <c r="E12" s="155" t="s">
        <v>28</v>
      </c>
      <c r="F12" s="155" t="s">
        <v>29</v>
      </c>
      <c r="G12" s="119">
        <v>27</v>
      </c>
      <c r="H12" s="52">
        <v>1</v>
      </c>
      <c r="I12" s="52">
        <v>1</v>
      </c>
      <c r="J12" s="52">
        <v>1</v>
      </c>
      <c r="K12" s="52">
        <v>1</v>
      </c>
      <c r="L12" s="41">
        <v>1</v>
      </c>
      <c r="M12" s="41"/>
      <c r="N12" s="41">
        <v>2</v>
      </c>
      <c r="O12" s="41">
        <v>10</v>
      </c>
      <c r="P12" s="41">
        <v>1</v>
      </c>
      <c r="Q12" s="41">
        <v>1</v>
      </c>
      <c r="R12" s="41"/>
      <c r="S12" s="41">
        <v>1</v>
      </c>
      <c r="T12" s="41"/>
      <c r="U12" s="41">
        <v>1</v>
      </c>
      <c r="V12" s="52">
        <v>1</v>
      </c>
      <c r="W12" s="52">
        <v>1</v>
      </c>
      <c r="X12" s="52">
        <v>3057</v>
      </c>
      <c r="Y12" s="52">
        <v>50</v>
      </c>
      <c r="Z12" s="52">
        <v>1</v>
      </c>
      <c r="AA12" s="52">
        <v>700</v>
      </c>
      <c r="AB12" s="52">
        <v>50</v>
      </c>
      <c r="AC12" s="52"/>
      <c r="AD12" s="52">
        <v>150</v>
      </c>
    </row>
    <row r="13" spans="1:30" ht="75" x14ac:dyDescent="0.2">
      <c r="A13" s="18">
        <v>12</v>
      </c>
      <c r="B13" s="156" t="s">
        <v>39</v>
      </c>
      <c r="C13" s="52" t="s">
        <v>33</v>
      </c>
      <c r="D13" s="52">
        <v>1</v>
      </c>
      <c r="E13" s="155" t="s">
        <v>28</v>
      </c>
      <c r="F13" s="155" t="s">
        <v>29</v>
      </c>
      <c r="G13" s="119">
        <f>SUM(H13:U13)</f>
        <v>2</v>
      </c>
      <c r="H13" s="52">
        <v>1</v>
      </c>
      <c r="I13" s="52"/>
      <c r="J13" s="52">
        <v>1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>
        <v>1</v>
      </c>
      <c r="W13" s="52"/>
      <c r="X13" s="52"/>
      <c r="Y13" s="52"/>
      <c r="Z13" s="52">
        <v>0.15000000000000002</v>
      </c>
      <c r="AA13" s="52"/>
      <c r="AB13" s="52"/>
      <c r="AC13" s="52"/>
      <c r="AD13" s="52"/>
    </row>
    <row r="14" spans="1:30" ht="75" x14ac:dyDescent="0.2">
      <c r="A14" s="18">
        <v>13</v>
      </c>
      <c r="B14" s="156" t="s">
        <v>40</v>
      </c>
      <c r="C14" s="52" t="s">
        <v>27</v>
      </c>
      <c r="D14" s="52">
        <v>1</v>
      </c>
      <c r="E14" s="155" t="s">
        <v>28</v>
      </c>
      <c r="F14" s="155" t="s">
        <v>29</v>
      </c>
      <c r="G14" s="119">
        <f>SUM(H14:U14)</f>
        <v>6</v>
      </c>
      <c r="H14" s="52"/>
      <c r="I14" s="52"/>
      <c r="J14" s="52">
        <v>3</v>
      </c>
      <c r="K14" s="52"/>
      <c r="L14" s="41"/>
      <c r="M14" s="41"/>
      <c r="N14" s="41"/>
      <c r="O14" s="41"/>
      <c r="P14" s="41"/>
      <c r="Q14" s="41"/>
      <c r="R14" s="41">
        <v>1</v>
      </c>
      <c r="S14" s="41"/>
      <c r="T14" s="41"/>
      <c r="U14" s="41">
        <v>2</v>
      </c>
      <c r="V14" s="52"/>
      <c r="W14" s="52"/>
      <c r="X14" s="52"/>
      <c r="Y14" s="52"/>
      <c r="Z14" s="52">
        <v>3</v>
      </c>
      <c r="AA14" s="52"/>
      <c r="AB14" s="52"/>
      <c r="AC14" s="52"/>
      <c r="AD14" s="52"/>
    </row>
    <row r="15" spans="1:30" ht="75" x14ac:dyDescent="0.2">
      <c r="A15" s="18">
        <v>14</v>
      </c>
      <c r="B15" s="163" t="s">
        <v>41</v>
      </c>
      <c r="C15" s="112" t="s">
        <v>27</v>
      </c>
      <c r="D15" s="52">
        <v>1</v>
      </c>
      <c r="E15" s="155" t="s">
        <v>28</v>
      </c>
      <c r="F15" s="155" t="s">
        <v>29</v>
      </c>
      <c r="G15" s="119">
        <f>SUM(H15:U15)</f>
        <v>3</v>
      </c>
      <c r="H15" s="112"/>
      <c r="I15" s="112"/>
      <c r="J15" s="112">
        <v>1</v>
      </c>
      <c r="K15" s="112"/>
      <c r="L15" s="162"/>
      <c r="M15" s="162"/>
      <c r="N15" s="162"/>
      <c r="O15" s="162"/>
      <c r="P15" s="162"/>
      <c r="Q15" s="162"/>
      <c r="R15" s="162"/>
      <c r="S15" s="162"/>
      <c r="T15" s="162"/>
      <c r="U15" s="162">
        <v>2</v>
      </c>
      <c r="V15" s="112"/>
      <c r="W15" s="112"/>
      <c r="X15" s="112"/>
      <c r="Y15" s="112"/>
      <c r="Z15" s="112">
        <v>1.1599999999999999</v>
      </c>
      <c r="AA15" s="112"/>
      <c r="AB15" s="112"/>
      <c r="AC15" s="112"/>
      <c r="AD15" s="112"/>
    </row>
    <row r="16" spans="1:30" s="52" customFormat="1" ht="75" x14ac:dyDescent="0.2">
      <c r="A16" s="18">
        <v>15</v>
      </c>
      <c r="B16" s="156" t="s">
        <v>212</v>
      </c>
      <c r="C16" s="52" t="s">
        <v>33</v>
      </c>
      <c r="D16" s="52">
        <v>1</v>
      </c>
      <c r="E16" s="155" t="s">
        <v>28</v>
      </c>
      <c r="F16" s="155" t="s">
        <v>29</v>
      </c>
      <c r="G16" s="119">
        <f>SUM(H16:U16)</f>
        <v>0</v>
      </c>
      <c r="V16" s="52">
        <v>1</v>
      </c>
    </row>
    <row r="17" spans="1:30" ht="75" x14ac:dyDescent="0.2">
      <c r="A17" s="18">
        <v>16</v>
      </c>
      <c r="B17" s="161" t="s">
        <v>42</v>
      </c>
      <c r="C17" s="159" t="s">
        <v>33</v>
      </c>
      <c r="D17" s="52">
        <v>1</v>
      </c>
      <c r="E17" s="155" t="s">
        <v>28</v>
      </c>
      <c r="F17" s="155" t="s">
        <v>29</v>
      </c>
      <c r="G17" s="119">
        <f>SUM(H17:U17)</f>
        <v>5</v>
      </c>
      <c r="H17" s="159">
        <v>1</v>
      </c>
      <c r="I17" s="159">
        <v>1</v>
      </c>
      <c r="J17" s="159">
        <v>1</v>
      </c>
      <c r="K17" s="159">
        <v>1</v>
      </c>
      <c r="L17" s="160"/>
      <c r="M17" s="160"/>
      <c r="N17" s="160"/>
      <c r="O17" s="160"/>
      <c r="P17" s="160"/>
      <c r="Q17" s="160"/>
      <c r="R17" s="160"/>
      <c r="S17" s="160"/>
      <c r="T17" s="160"/>
      <c r="U17" s="160">
        <v>1</v>
      </c>
      <c r="V17" s="159"/>
      <c r="W17" s="159"/>
      <c r="X17" s="159"/>
      <c r="Y17" s="159"/>
      <c r="Z17" s="159">
        <v>0.2</v>
      </c>
      <c r="AA17" s="159">
        <v>100</v>
      </c>
      <c r="AB17" s="159"/>
      <c r="AC17" s="159"/>
      <c r="AD17" s="159"/>
    </row>
    <row r="18" spans="1:30" ht="75" x14ac:dyDescent="0.2">
      <c r="A18" s="18">
        <v>17</v>
      </c>
      <c r="B18" s="156" t="s">
        <v>171</v>
      </c>
      <c r="C18" s="52" t="s">
        <v>33</v>
      </c>
      <c r="D18" s="52">
        <v>1</v>
      </c>
      <c r="E18" s="155" t="s">
        <v>28</v>
      </c>
      <c r="F18" s="155" t="s">
        <v>29</v>
      </c>
      <c r="G18" s="119">
        <f>SUM(H18:U18)</f>
        <v>3</v>
      </c>
      <c r="H18" s="52">
        <v>1</v>
      </c>
      <c r="I18" s="52">
        <v>1</v>
      </c>
      <c r="J18" s="52">
        <v>1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>
        <v>1</v>
      </c>
      <c r="W18" s="52"/>
      <c r="X18" s="52"/>
      <c r="Y18" s="52"/>
      <c r="Z18" s="52">
        <v>0.25</v>
      </c>
      <c r="AA18" s="52"/>
      <c r="AB18" s="52"/>
      <c r="AC18" s="52"/>
      <c r="AD18" s="52"/>
    </row>
    <row r="19" spans="1:30" ht="75" x14ac:dyDescent="0.2">
      <c r="A19" s="18">
        <v>18</v>
      </c>
      <c r="B19" s="156" t="s">
        <v>43</v>
      </c>
      <c r="C19" s="52" t="s">
        <v>27</v>
      </c>
      <c r="D19" s="52">
        <v>2</v>
      </c>
      <c r="E19" s="155" t="s">
        <v>28</v>
      </c>
      <c r="F19" s="155" t="s">
        <v>29</v>
      </c>
      <c r="G19" s="119">
        <f>SUM(H19:U19)</f>
        <v>9</v>
      </c>
      <c r="H19" s="52"/>
      <c r="I19" s="52"/>
      <c r="J19" s="52">
        <v>4</v>
      </c>
      <c r="K19" s="52">
        <v>1</v>
      </c>
      <c r="L19" s="41"/>
      <c r="M19" s="41"/>
      <c r="N19" s="41"/>
      <c r="O19" s="41"/>
      <c r="P19" s="41"/>
      <c r="Q19" s="41"/>
      <c r="R19" s="41">
        <v>2</v>
      </c>
      <c r="S19" s="41"/>
      <c r="T19" s="41"/>
      <c r="U19" s="41">
        <v>2</v>
      </c>
      <c r="V19" s="52"/>
      <c r="W19" s="52"/>
      <c r="X19" s="52"/>
      <c r="Y19" s="52"/>
      <c r="Z19" s="52">
        <v>0.26</v>
      </c>
      <c r="AA19" s="52">
        <v>500</v>
      </c>
      <c r="AB19" s="52"/>
      <c r="AC19" s="52"/>
      <c r="AD19" s="52"/>
    </row>
    <row r="20" spans="1:30" s="125" customFormat="1" ht="75" x14ac:dyDescent="0.2">
      <c r="A20" s="18">
        <v>19</v>
      </c>
      <c r="B20" s="156" t="s">
        <v>170</v>
      </c>
      <c r="C20" s="52" t="s">
        <v>33</v>
      </c>
      <c r="D20" s="52">
        <v>2</v>
      </c>
      <c r="E20" s="155" t="s">
        <v>28</v>
      </c>
      <c r="F20" s="155" t="s">
        <v>29</v>
      </c>
      <c r="G20" s="119">
        <v>27</v>
      </c>
      <c r="H20" s="52">
        <v>1</v>
      </c>
      <c r="I20" s="52">
        <v>1</v>
      </c>
      <c r="J20" s="52">
        <v>1</v>
      </c>
      <c r="K20" s="52"/>
      <c r="L20" s="41">
        <v>1</v>
      </c>
      <c r="M20" s="41">
        <v>1</v>
      </c>
      <c r="N20" s="41">
        <v>1</v>
      </c>
      <c r="O20" s="41">
        <v>25</v>
      </c>
      <c r="P20" s="41"/>
      <c r="Q20" s="41"/>
      <c r="R20" s="41"/>
      <c r="S20" s="41">
        <v>1</v>
      </c>
      <c r="T20" s="41">
        <v>1</v>
      </c>
      <c r="U20" s="41">
        <v>1</v>
      </c>
      <c r="V20" s="52">
        <v>1</v>
      </c>
      <c r="W20" s="52">
        <v>1</v>
      </c>
      <c r="X20" s="52">
        <v>778</v>
      </c>
      <c r="Y20" s="52"/>
      <c r="Z20" s="52">
        <v>0.5</v>
      </c>
      <c r="AA20" s="52"/>
      <c r="AB20" s="52"/>
      <c r="AC20" s="52">
        <v>600</v>
      </c>
      <c r="AD20" s="52">
        <v>450</v>
      </c>
    </row>
    <row r="21" spans="1:30" ht="75" x14ac:dyDescent="0.2">
      <c r="A21" s="18">
        <v>20</v>
      </c>
      <c r="B21" s="156" t="s">
        <v>44</v>
      </c>
      <c r="C21" s="52" t="s">
        <v>27</v>
      </c>
      <c r="D21" s="52">
        <v>2</v>
      </c>
      <c r="E21" s="155" t="s">
        <v>28</v>
      </c>
      <c r="F21" s="155" t="s">
        <v>29</v>
      </c>
      <c r="G21" s="119">
        <f>SUM(H21:U21)</f>
        <v>9</v>
      </c>
      <c r="H21" s="52"/>
      <c r="I21" s="52"/>
      <c r="J21" s="52">
        <v>1</v>
      </c>
      <c r="K21" s="52">
        <v>3</v>
      </c>
      <c r="L21" s="41">
        <v>1</v>
      </c>
      <c r="M21" s="41"/>
      <c r="N21" s="41"/>
      <c r="O21" s="41"/>
      <c r="P21" s="41"/>
      <c r="Q21" s="41">
        <v>1</v>
      </c>
      <c r="R21" s="41">
        <v>2</v>
      </c>
      <c r="S21" s="41"/>
      <c r="T21" s="41"/>
      <c r="U21" s="41">
        <v>1</v>
      </c>
      <c r="V21" s="52">
        <v>1</v>
      </c>
      <c r="W21" s="52"/>
      <c r="X21" s="52"/>
      <c r="Y21" s="52"/>
      <c r="Z21" s="52">
        <v>0.1</v>
      </c>
      <c r="AA21" s="52">
        <v>2500</v>
      </c>
      <c r="AB21" s="52"/>
      <c r="AC21" s="52"/>
      <c r="AD21" s="52">
        <v>28</v>
      </c>
    </row>
    <row r="22" spans="1:30" ht="75" x14ac:dyDescent="0.2">
      <c r="A22" s="18">
        <v>21</v>
      </c>
      <c r="B22" s="156" t="s">
        <v>169</v>
      </c>
      <c r="C22" s="52" t="s">
        <v>33</v>
      </c>
      <c r="D22" s="52">
        <v>1</v>
      </c>
      <c r="E22" s="155" t="s">
        <v>28</v>
      </c>
      <c r="F22" s="155" t="s">
        <v>29</v>
      </c>
      <c r="G22" s="119">
        <f>SUM(H22:U22)</f>
        <v>5</v>
      </c>
      <c r="H22" s="52">
        <v>1</v>
      </c>
      <c r="I22" s="52"/>
      <c r="J22" s="52">
        <v>1</v>
      </c>
      <c r="K22" s="52">
        <v>1</v>
      </c>
      <c r="L22" s="41">
        <v>1</v>
      </c>
      <c r="M22" s="41">
        <v>1</v>
      </c>
      <c r="N22" s="41"/>
      <c r="O22" s="41"/>
      <c r="P22" s="41"/>
      <c r="Q22" s="41"/>
      <c r="R22" s="41"/>
      <c r="S22" s="41"/>
      <c r="T22" s="41"/>
      <c r="U22" s="41"/>
      <c r="V22" s="52"/>
      <c r="W22" s="52"/>
      <c r="X22" s="52"/>
      <c r="Y22" s="52"/>
      <c r="Z22" s="52">
        <v>0.5</v>
      </c>
      <c r="AA22" s="52">
        <v>500</v>
      </c>
      <c r="AB22" s="52"/>
      <c r="AC22" s="52">
        <v>100</v>
      </c>
      <c r="AD22" s="52"/>
    </row>
    <row r="23" spans="1:30" ht="75" x14ac:dyDescent="0.2">
      <c r="A23" s="18">
        <v>22</v>
      </c>
      <c r="B23" s="156" t="s">
        <v>45</v>
      </c>
      <c r="C23" s="52" t="s">
        <v>27</v>
      </c>
      <c r="D23" s="52">
        <v>2</v>
      </c>
      <c r="E23" s="155" t="s">
        <v>28</v>
      </c>
      <c r="F23" s="155" t="s">
        <v>29</v>
      </c>
      <c r="G23" s="119">
        <f>SUM(H23:U23)</f>
        <v>9</v>
      </c>
      <c r="H23" s="52"/>
      <c r="I23" s="52"/>
      <c r="J23" s="52">
        <v>3</v>
      </c>
      <c r="K23" s="52">
        <v>2</v>
      </c>
      <c r="L23" s="41"/>
      <c r="M23" s="41"/>
      <c r="N23" s="41"/>
      <c r="O23" s="41"/>
      <c r="P23" s="41"/>
      <c r="Q23" s="41"/>
      <c r="R23" s="41"/>
      <c r="S23" s="41"/>
      <c r="T23" s="41"/>
      <c r="U23" s="41">
        <v>4</v>
      </c>
      <c r="V23" s="52"/>
      <c r="W23" s="52"/>
      <c r="X23" s="52"/>
      <c r="Y23" s="52"/>
      <c r="Z23" s="52">
        <v>0.48</v>
      </c>
      <c r="AA23" s="52">
        <v>1100</v>
      </c>
      <c r="AB23" s="52"/>
      <c r="AC23" s="52"/>
      <c r="AD23" s="52"/>
    </row>
    <row r="24" spans="1:30" ht="75" x14ac:dyDescent="0.2">
      <c r="A24" s="18">
        <v>23</v>
      </c>
      <c r="B24" s="156" t="s">
        <v>168</v>
      </c>
      <c r="C24" s="52" t="s">
        <v>33</v>
      </c>
      <c r="D24" s="52">
        <v>1</v>
      </c>
      <c r="E24" s="155" t="s">
        <v>28</v>
      </c>
      <c r="F24" s="155" t="s">
        <v>29</v>
      </c>
      <c r="G24" s="119">
        <f>SUM(H24:U24)</f>
        <v>6</v>
      </c>
      <c r="H24" s="52">
        <v>1</v>
      </c>
      <c r="I24" s="52">
        <v>1</v>
      </c>
      <c r="J24" s="52">
        <v>1</v>
      </c>
      <c r="K24" s="52">
        <v>1</v>
      </c>
      <c r="L24" s="41">
        <v>1</v>
      </c>
      <c r="M24" s="41"/>
      <c r="N24" s="41"/>
      <c r="O24" s="41"/>
      <c r="P24" s="41"/>
      <c r="Q24" s="41"/>
      <c r="R24" s="41"/>
      <c r="S24" s="41"/>
      <c r="T24" s="41"/>
      <c r="U24" s="41">
        <v>1</v>
      </c>
      <c r="V24" s="52">
        <v>1</v>
      </c>
      <c r="W24" s="52"/>
      <c r="X24" s="52"/>
      <c r="Y24" s="52"/>
      <c r="Z24" s="52">
        <v>0.4</v>
      </c>
      <c r="AA24" s="52">
        <v>200</v>
      </c>
      <c r="AB24" s="52"/>
      <c r="AC24" s="52">
        <v>100</v>
      </c>
      <c r="AD24" s="52">
        <v>150</v>
      </c>
    </row>
    <row r="25" spans="1:30" ht="75" x14ac:dyDescent="0.2">
      <c r="A25" s="18">
        <v>24</v>
      </c>
      <c r="B25" s="157" t="s">
        <v>211</v>
      </c>
      <c r="C25" s="52" t="s">
        <v>33</v>
      </c>
      <c r="D25" s="52">
        <v>1</v>
      </c>
      <c r="E25" s="155" t="s">
        <v>28</v>
      </c>
      <c r="F25" s="155" t="s">
        <v>29</v>
      </c>
      <c r="G25" s="119">
        <f>SUM(H25:U25)</f>
        <v>0</v>
      </c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>
        <v>1</v>
      </c>
      <c r="W25" s="52"/>
      <c r="X25" s="52"/>
      <c r="Y25" s="52"/>
      <c r="Z25" s="52"/>
      <c r="AA25" s="52"/>
      <c r="AB25" s="52"/>
      <c r="AC25" s="52"/>
      <c r="AD25" s="52"/>
    </row>
    <row r="26" spans="1:30" ht="75" x14ac:dyDescent="0.2">
      <c r="A26" s="18">
        <v>25</v>
      </c>
      <c r="B26" s="157" t="s">
        <v>210</v>
      </c>
      <c r="C26" s="52" t="s">
        <v>33</v>
      </c>
      <c r="D26" s="52">
        <v>1</v>
      </c>
      <c r="E26" s="155" t="s">
        <v>28</v>
      </c>
      <c r="F26" s="155" t="s">
        <v>29</v>
      </c>
      <c r="G26" s="119">
        <f>SUM(H26:U26)</f>
        <v>0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>
        <v>1</v>
      </c>
      <c r="W26" s="52"/>
      <c r="X26" s="52"/>
      <c r="Y26" s="52"/>
      <c r="Z26" s="52"/>
      <c r="AA26" s="52"/>
      <c r="AB26" s="52"/>
      <c r="AC26" s="52"/>
      <c r="AD26" s="52"/>
    </row>
    <row r="27" spans="1:30" ht="75" x14ac:dyDescent="0.2">
      <c r="A27" s="18">
        <v>26</v>
      </c>
      <c r="B27" s="156" t="s">
        <v>46</v>
      </c>
      <c r="C27" s="52" t="s">
        <v>27</v>
      </c>
      <c r="D27" s="52">
        <v>1</v>
      </c>
      <c r="E27" s="155" t="s">
        <v>28</v>
      </c>
      <c r="F27" s="155" t="s">
        <v>29</v>
      </c>
      <c r="G27" s="119">
        <f>SUM(H27:U27)</f>
        <v>6</v>
      </c>
      <c r="H27" s="52"/>
      <c r="I27" s="52"/>
      <c r="J27" s="52">
        <v>5</v>
      </c>
      <c r="K27" s="52"/>
      <c r="L27" s="41"/>
      <c r="M27" s="41"/>
      <c r="N27" s="41"/>
      <c r="O27" s="41"/>
      <c r="P27" s="41"/>
      <c r="Q27" s="41"/>
      <c r="R27" s="41"/>
      <c r="S27" s="41"/>
      <c r="T27" s="41"/>
      <c r="U27" s="41">
        <v>1</v>
      </c>
      <c r="V27" s="52"/>
      <c r="W27" s="52"/>
      <c r="X27" s="52"/>
      <c r="Y27" s="52"/>
      <c r="Z27" s="52">
        <v>0.52</v>
      </c>
      <c r="AA27" s="52"/>
      <c r="AB27" s="52"/>
      <c r="AC27" s="52"/>
      <c r="AD27" s="52"/>
    </row>
    <row r="28" spans="1:30" ht="75" x14ac:dyDescent="0.2">
      <c r="A28" s="18">
        <v>27</v>
      </c>
      <c r="B28" s="156" t="s">
        <v>167</v>
      </c>
      <c r="C28" s="52" t="s">
        <v>33</v>
      </c>
      <c r="D28" s="52">
        <v>2</v>
      </c>
      <c r="E28" s="155" t="s">
        <v>28</v>
      </c>
      <c r="F28" s="155" t="s">
        <v>29</v>
      </c>
      <c r="G28" s="119">
        <v>27</v>
      </c>
      <c r="H28" s="52">
        <v>1</v>
      </c>
      <c r="I28" s="52">
        <v>1</v>
      </c>
      <c r="J28" s="52">
        <v>1</v>
      </c>
      <c r="K28" s="52">
        <v>1</v>
      </c>
      <c r="L28" s="41">
        <v>1</v>
      </c>
      <c r="M28" s="41">
        <v>1</v>
      </c>
      <c r="N28" s="41">
        <v>2</v>
      </c>
      <c r="O28" s="41"/>
      <c r="P28" s="41"/>
      <c r="Q28" s="41">
        <v>1</v>
      </c>
      <c r="R28" s="41"/>
      <c r="S28" s="41"/>
      <c r="T28" s="41"/>
      <c r="U28" s="41">
        <v>1</v>
      </c>
      <c r="V28" s="52">
        <v>1</v>
      </c>
      <c r="W28" s="52"/>
      <c r="X28" s="52"/>
      <c r="Y28" s="52"/>
      <c r="Z28" s="52">
        <v>0.15000000000000002</v>
      </c>
      <c r="AA28" s="52">
        <v>200</v>
      </c>
      <c r="AB28" s="52"/>
      <c r="AC28" s="52">
        <v>50</v>
      </c>
      <c r="AD28" s="52">
        <v>80</v>
      </c>
    </row>
    <row r="29" spans="1:30" ht="75" x14ac:dyDescent="0.2">
      <c r="A29" s="18">
        <v>28</v>
      </c>
      <c r="B29" s="157" t="s">
        <v>50</v>
      </c>
      <c r="C29" s="52" t="s">
        <v>33</v>
      </c>
      <c r="D29" s="52">
        <v>1</v>
      </c>
      <c r="E29" s="155" t="s">
        <v>28</v>
      </c>
      <c r="F29" s="155" t="s">
        <v>29</v>
      </c>
      <c r="G29" s="119">
        <f>SUM(H29:U29)</f>
        <v>0</v>
      </c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>
        <v>1</v>
      </c>
      <c r="W29" s="52"/>
      <c r="X29" s="52"/>
      <c r="Y29" s="52"/>
      <c r="Z29" s="52"/>
      <c r="AA29" s="52"/>
      <c r="AB29" s="52"/>
      <c r="AC29" s="52"/>
      <c r="AD29" s="52"/>
    </row>
    <row r="30" spans="1:30" ht="75" x14ac:dyDescent="0.2">
      <c r="A30" s="18">
        <v>29</v>
      </c>
      <c r="B30" s="156" t="s">
        <v>49</v>
      </c>
      <c r="C30" s="52" t="s">
        <v>33</v>
      </c>
      <c r="D30" s="52">
        <v>2</v>
      </c>
      <c r="E30" s="155" t="s">
        <v>28</v>
      </c>
      <c r="F30" s="155" t="s">
        <v>29</v>
      </c>
      <c r="G30" s="119">
        <f>SUM(H30:U30)</f>
        <v>9</v>
      </c>
      <c r="H30" s="52"/>
      <c r="I30" s="52"/>
      <c r="J30" s="52">
        <v>3</v>
      </c>
      <c r="K30" s="52">
        <v>2</v>
      </c>
      <c r="L30" s="41"/>
      <c r="M30" s="41"/>
      <c r="N30" s="41">
        <v>2</v>
      </c>
      <c r="O30" s="41"/>
      <c r="P30" s="41"/>
      <c r="Q30" s="41">
        <v>1</v>
      </c>
      <c r="R30" s="41"/>
      <c r="S30" s="41">
        <v>1</v>
      </c>
      <c r="T30" s="41"/>
      <c r="U30" s="41"/>
      <c r="V30" s="52">
        <v>1</v>
      </c>
      <c r="W30" s="52"/>
      <c r="X30" s="52"/>
      <c r="Y30" s="52"/>
      <c r="Z30" s="52">
        <v>0.2</v>
      </c>
      <c r="AA30" s="52">
        <v>550</v>
      </c>
      <c r="AB30" s="52"/>
      <c r="AC30" s="52"/>
      <c r="AD30" s="52">
        <v>10</v>
      </c>
    </row>
    <row r="31" spans="1:30" ht="75" x14ac:dyDescent="0.2">
      <c r="A31" s="18">
        <v>30</v>
      </c>
      <c r="B31" s="156" t="s">
        <v>113</v>
      </c>
      <c r="C31" s="52" t="s">
        <v>33</v>
      </c>
      <c r="D31" s="52">
        <v>1</v>
      </c>
      <c r="E31" s="155" t="s">
        <v>28</v>
      </c>
      <c r="F31" s="155" t="s">
        <v>29</v>
      </c>
      <c r="G31" s="119">
        <f>SUM(H31:U31)</f>
        <v>1</v>
      </c>
      <c r="H31" s="52"/>
      <c r="I31" s="52"/>
      <c r="J31" s="52"/>
      <c r="K31" s="52"/>
      <c r="L31" s="41"/>
      <c r="M31" s="41"/>
      <c r="N31" s="41"/>
      <c r="O31" s="41"/>
      <c r="P31" s="41"/>
      <c r="Q31" s="41"/>
      <c r="R31" s="41">
        <v>1</v>
      </c>
      <c r="S31" s="41"/>
      <c r="T31" s="41"/>
      <c r="U31" s="41"/>
      <c r="V31" s="52"/>
      <c r="W31" s="52"/>
      <c r="X31" s="52"/>
      <c r="Y31" s="52"/>
      <c r="Z31" s="52">
        <v>0</v>
      </c>
      <c r="AA31" s="52"/>
      <c r="AB31" s="52"/>
      <c r="AC31" s="52"/>
      <c r="AD31" s="52"/>
    </row>
    <row r="32" spans="1:30" ht="75" x14ac:dyDescent="0.2">
      <c r="A32" s="18">
        <v>31</v>
      </c>
      <c r="B32" s="156" t="s">
        <v>51</v>
      </c>
      <c r="C32" s="52" t="s">
        <v>33</v>
      </c>
      <c r="D32" s="52">
        <v>1</v>
      </c>
      <c r="E32" s="155" t="s">
        <v>28</v>
      </c>
      <c r="F32" s="155" t="s">
        <v>29</v>
      </c>
      <c r="G32" s="119">
        <f>SUM(H32:U32)</f>
        <v>2</v>
      </c>
      <c r="H32" s="52"/>
      <c r="I32" s="52"/>
      <c r="J32" s="52">
        <v>1</v>
      </c>
      <c r="K32" s="52"/>
      <c r="L32" s="41"/>
      <c r="M32" s="41"/>
      <c r="N32" s="41"/>
      <c r="O32" s="41"/>
      <c r="P32" s="41"/>
      <c r="Q32" s="41"/>
      <c r="R32" s="41"/>
      <c r="S32" s="41"/>
      <c r="T32" s="41">
        <v>1</v>
      </c>
      <c r="U32" s="41"/>
      <c r="V32" s="52"/>
      <c r="W32" s="52"/>
      <c r="X32" s="52"/>
      <c r="Y32" s="52"/>
      <c r="Z32" s="52">
        <v>0.2</v>
      </c>
      <c r="AA32" s="52"/>
      <c r="AB32" s="52"/>
      <c r="AC32" s="52"/>
      <c r="AD32" s="52"/>
    </row>
    <row r="33" spans="1:30" ht="75" x14ac:dyDescent="0.2">
      <c r="A33" s="18">
        <v>32</v>
      </c>
      <c r="B33" s="156" t="s">
        <v>112</v>
      </c>
      <c r="C33" s="52" t="s">
        <v>33</v>
      </c>
      <c r="D33" s="52">
        <v>1</v>
      </c>
      <c r="E33" s="155" t="s">
        <v>28</v>
      </c>
      <c r="F33" s="155" t="s">
        <v>29</v>
      </c>
      <c r="G33" s="119">
        <f>SUM(H33:U33)</f>
        <v>1</v>
      </c>
      <c r="H33" s="52"/>
      <c r="I33" s="52"/>
      <c r="J33" s="52">
        <v>1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>
        <v>0.8</v>
      </c>
      <c r="AA33" s="52"/>
      <c r="AB33" s="52"/>
      <c r="AC33" s="52"/>
      <c r="AD33" s="52"/>
    </row>
    <row r="34" spans="1:30" ht="75" x14ac:dyDescent="0.2">
      <c r="A34" s="18">
        <v>33</v>
      </c>
      <c r="B34" s="156" t="s">
        <v>52</v>
      </c>
      <c r="C34" s="52" t="s">
        <v>33</v>
      </c>
      <c r="D34" s="52">
        <v>1</v>
      </c>
      <c r="E34" s="155" t="s">
        <v>28</v>
      </c>
      <c r="F34" s="155" t="s">
        <v>29</v>
      </c>
      <c r="G34" s="119">
        <f>SUM(H34:U34)</f>
        <v>6</v>
      </c>
      <c r="H34" s="52"/>
      <c r="I34" s="52"/>
      <c r="J34" s="52">
        <v>2</v>
      </c>
      <c r="K34" s="52">
        <v>3</v>
      </c>
      <c r="L34" s="41"/>
      <c r="M34" s="41"/>
      <c r="N34" s="41"/>
      <c r="O34" s="41"/>
      <c r="P34" s="41"/>
      <c r="Q34" s="41"/>
      <c r="R34" s="41"/>
      <c r="S34" s="41"/>
      <c r="T34" s="41">
        <v>1</v>
      </c>
      <c r="U34" s="41"/>
      <c r="V34" s="52"/>
      <c r="W34" s="52"/>
      <c r="X34" s="52"/>
      <c r="Y34" s="52"/>
      <c r="Z34" s="52">
        <v>0.5</v>
      </c>
      <c r="AA34" s="52">
        <v>2800</v>
      </c>
      <c r="AB34" s="52"/>
      <c r="AC34" s="52"/>
      <c r="AD34" s="52"/>
    </row>
    <row r="35" spans="1:30" ht="75" x14ac:dyDescent="0.2">
      <c r="A35" s="18">
        <v>34</v>
      </c>
      <c r="B35" s="156" t="s">
        <v>53</v>
      </c>
      <c r="C35" s="52" t="s">
        <v>27</v>
      </c>
      <c r="D35" s="52">
        <v>3</v>
      </c>
      <c r="E35" s="155" t="s">
        <v>28</v>
      </c>
      <c r="F35" s="155" t="s">
        <v>29</v>
      </c>
      <c r="G35" s="119">
        <f>SUM(H35:U35)</f>
        <v>13</v>
      </c>
      <c r="H35" s="52"/>
      <c r="I35" s="52"/>
      <c r="J35" s="52">
        <v>3</v>
      </c>
      <c r="K35" s="52">
        <v>3</v>
      </c>
      <c r="L35" s="41"/>
      <c r="M35" s="41"/>
      <c r="N35" s="41"/>
      <c r="O35" s="41"/>
      <c r="P35" s="41"/>
      <c r="Q35" s="41">
        <v>3</v>
      </c>
      <c r="R35" s="41"/>
      <c r="S35" s="41"/>
      <c r="T35" s="41">
        <v>1</v>
      </c>
      <c r="U35" s="41">
        <v>3</v>
      </c>
      <c r="V35" s="52">
        <v>1</v>
      </c>
      <c r="W35" s="52"/>
      <c r="X35" s="52"/>
      <c r="Y35" s="52"/>
      <c r="Z35" s="52">
        <v>0.04</v>
      </c>
      <c r="AA35" s="52">
        <v>1900</v>
      </c>
      <c r="AB35" s="52"/>
      <c r="AC35" s="52"/>
      <c r="AD35" s="52"/>
    </row>
    <row r="36" spans="1:30" ht="75" x14ac:dyDescent="0.2">
      <c r="A36" s="18">
        <v>35</v>
      </c>
      <c r="B36" s="156" t="s">
        <v>107</v>
      </c>
      <c r="C36" s="52" t="s">
        <v>33</v>
      </c>
      <c r="D36" s="52">
        <v>1</v>
      </c>
      <c r="E36" s="155" t="s">
        <v>28</v>
      </c>
      <c r="F36" s="155" t="s">
        <v>29</v>
      </c>
      <c r="G36" s="119">
        <f>SUM(H36:U36)</f>
        <v>5</v>
      </c>
      <c r="H36" s="52">
        <v>1</v>
      </c>
      <c r="I36" s="52">
        <v>1</v>
      </c>
      <c r="J36" s="52">
        <v>1</v>
      </c>
      <c r="K36" s="52">
        <v>1</v>
      </c>
      <c r="L36" s="41"/>
      <c r="M36" s="41"/>
      <c r="N36" s="41"/>
      <c r="O36" s="41"/>
      <c r="P36" s="41"/>
      <c r="Q36" s="41"/>
      <c r="R36" s="41"/>
      <c r="S36" s="41"/>
      <c r="T36" s="41"/>
      <c r="U36" s="41">
        <v>1</v>
      </c>
      <c r="V36" s="52">
        <v>1</v>
      </c>
      <c r="W36" s="52"/>
      <c r="X36" s="52"/>
      <c r="Y36" s="52"/>
      <c r="Z36" s="52">
        <v>0.25</v>
      </c>
      <c r="AA36" s="52">
        <v>150</v>
      </c>
      <c r="AB36" s="52"/>
      <c r="AC36" s="52"/>
      <c r="AD36" s="52"/>
    </row>
    <row r="37" spans="1:30" ht="75" x14ac:dyDescent="0.2">
      <c r="A37" s="18">
        <v>36</v>
      </c>
      <c r="B37" s="156" t="s">
        <v>54</v>
      </c>
      <c r="C37" s="52" t="s">
        <v>27</v>
      </c>
      <c r="D37" s="52">
        <v>1</v>
      </c>
      <c r="E37" s="155" t="s">
        <v>28</v>
      </c>
      <c r="F37" s="155" t="s">
        <v>29</v>
      </c>
      <c r="G37" s="119">
        <f>SUM(H37:U37)</f>
        <v>5</v>
      </c>
      <c r="H37" s="52"/>
      <c r="I37" s="52"/>
      <c r="J37" s="52">
        <v>5</v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>
        <v>0.26</v>
      </c>
      <c r="AA37" s="52"/>
      <c r="AB37" s="52"/>
      <c r="AC37" s="52"/>
      <c r="AD37" s="52"/>
    </row>
    <row r="38" spans="1:30" ht="75" x14ac:dyDescent="0.2">
      <c r="A38" s="18">
        <v>37</v>
      </c>
      <c r="B38" s="156" t="s">
        <v>131</v>
      </c>
      <c r="C38" s="52" t="s">
        <v>33</v>
      </c>
      <c r="D38" s="52">
        <v>1</v>
      </c>
      <c r="E38" s="155" t="s">
        <v>28</v>
      </c>
      <c r="F38" s="155" t="s">
        <v>29</v>
      </c>
      <c r="G38" s="119">
        <f>SUM(H38:U38)</f>
        <v>3</v>
      </c>
      <c r="H38" s="52"/>
      <c r="I38" s="52"/>
      <c r="J38" s="52">
        <v>1</v>
      </c>
      <c r="K38" s="52">
        <v>1</v>
      </c>
      <c r="L38" s="52">
        <v>1</v>
      </c>
      <c r="M38" s="52"/>
      <c r="N38" s="52"/>
      <c r="O38" s="52"/>
      <c r="P38" s="52"/>
      <c r="Q38" s="52"/>
      <c r="R38" s="52"/>
      <c r="S38" s="52"/>
      <c r="T38" s="52"/>
      <c r="U38" s="52"/>
      <c r="V38" s="52">
        <v>1</v>
      </c>
      <c r="W38" s="52"/>
      <c r="X38" s="52"/>
      <c r="Y38" s="52"/>
      <c r="Z38" s="52">
        <v>0.60000000000000009</v>
      </c>
      <c r="AA38" s="52">
        <v>300</v>
      </c>
      <c r="AB38" s="52"/>
      <c r="AC38" s="52">
        <v>100</v>
      </c>
      <c r="AD38" s="52">
        <v>10</v>
      </c>
    </row>
    <row r="39" spans="1:30" s="158" customFormat="1" ht="75" x14ac:dyDescent="0.2">
      <c r="A39" s="18">
        <v>38</v>
      </c>
      <c r="B39" s="156" t="s">
        <v>55</v>
      </c>
      <c r="C39" s="52" t="s">
        <v>27</v>
      </c>
      <c r="D39" s="52">
        <v>2</v>
      </c>
      <c r="E39" s="155" t="s">
        <v>28</v>
      </c>
      <c r="F39" s="155" t="s">
        <v>29</v>
      </c>
      <c r="G39" s="119">
        <f>SUM(H39:U39)</f>
        <v>8</v>
      </c>
      <c r="H39" s="52"/>
      <c r="I39" s="52"/>
      <c r="J39" s="52">
        <v>7</v>
      </c>
      <c r="K39" s="52"/>
      <c r="L39" s="41"/>
      <c r="M39" s="41"/>
      <c r="N39" s="41"/>
      <c r="O39" s="41"/>
      <c r="P39" s="41"/>
      <c r="Q39" s="41"/>
      <c r="R39" s="41"/>
      <c r="S39" s="41"/>
      <c r="T39" s="41"/>
      <c r="U39" s="41">
        <v>1</v>
      </c>
      <c r="V39" s="52">
        <v>1</v>
      </c>
      <c r="W39" s="52"/>
      <c r="X39" s="52"/>
      <c r="Y39" s="52"/>
      <c r="Z39" s="52">
        <v>0.54</v>
      </c>
      <c r="AA39" s="52"/>
      <c r="AB39" s="52"/>
      <c r="AC39" s="52"/>
      <c r="AD39" s="52"/>
    </row>
    <row r="40" spans="1:30" ht="75" x14ac:dyDescent="0.2">
      <c r="A40" s="18">
        <v>39</v>
      </c>
      <c r="B40" s="156" t="s">
        <v>56</v>
      </c>
      <c r="C40" s="52" t="s">
        <v>27</v>
      </c>
      <c r="D40" s="52">
        <v>1</v>
      </c>
      <c r="E40" s="155" t="s">
        <v>28</v>
      </c>
      <c r="F40" s="155" t="s">
        <v>29</v>
      </c>
      <c r="G40" s="119">
        <f>SUM(H40:U40)</f>
        <v>5</v>
      </c>
      <c r="H40" s="52"/>
      <c r="I40" s="52"/>
      <c r="J40" s="52"/>
      <c r="K40" s="52"/>
      <c r="L40" s="41"/>
      <c r="M40" s="41"/>
      <c r="N40" s="41"/>
      <c r="O40" s="41"/>
      <c r="P40" s="41"/>
      <c r="Q40" s="41"/>
      <c r="R40" s="41">
        <v>1</v>
      </c>
      <c r="S40" s="41">
        <v>1</v>
      </c>
      <c r="T40" s="41"/>
      <c r="U40" s="41">
        <v>3</v>
      </c>
      <c r="V40" s="52">
        <v>1</v>
      </c>
      <c r="W40" s="52"/>
      <c r="X40" s="52"/>
      <c r="Y40" s="52"/>
      <c r="Z40" s="52">
        <v>0.6</v>
      </c>
      <c r="AA40" s="52"/>
      <c r="AB40" s="52"/>
      <c r="AC40" s="52"/>
      <c r="AD40" s="52"/>
    </row>
    <row r="41" spans="1:30" ht="75" x14ac:dyDescent="0.2">
      <c r="A41" s="18">
        <v>40</v>
      </c>
      <c r="B41" s="156" t="s">
        <v>57</v>
      </c>
      <c r="C41" s="52" t="s">
        <v>27</v>
      </c>
      <c r="D41" s="52">
        <v>3</v>
      </c>
      <c r="E41" s="155" t="s">
        <v>28</v>
      </c>
      <c r="F41" s="155" t="s">
        <v>29</v>
      </c>
      <c r="G41" s="119">
        <f>SUM(H41:U41)</f>
        <v>13</v>
      </c>
      <c r="H41" s="52"/>
      <c r="I41" s="52"/>
      <c r="J41" s="52">
        <v>3</v>
      </c>
      <c r="K41" s="52">
        <v>1</v>
      </c>
      <c r="L41" s="41">
        <v>3</v>
      </c>
      <c r="M41" s="41"/>
      <c r="N41" s="41"/>
      <c r="O41" s="41"/>
      <c r="P41" s="41"/>
      <c r="Q41" s="41">
        <v>1</v>
      </c>
      <c r="R41" s="41"/>
      <c r="S41" s="41"/>
      <c r="T41" s="41">
        <v>1</v>
      </c>
      <c r="U41" s="41">
        <v>4</v>
      </c>
      <c r="V41" s="52"/>
      <c r="W41" s="52"/>
      <c r="X41" s="52"/>
      <c r="Y41" s="52"/>
      <c r="Z41" s="52">
        <v>3.2</v>
      </c>
      <c r="AA41" s="52">
        <v>800</v>
      </c>
      <c r="AB41" s="52"/>
      <c r="AC41" s="52"/>
      <c r="AD41" s="52">
        <v>430</v>
      </c>
    </row>
    <row r="42" spans="1:30" ht="75" x14ac:dyDescent="0.2">
      <c r="A42" s="18">
        <v>41</v>
      </c>
      <c r="B42" s="156" t="s">
        <v>166</v>
      </c>
      <c r="C42" s="52" t="s">
        <v>27</v>
      </c>
      <c r="D42" s="52">
        <v>1</v>
      </c>
      <c r="E42" s="155" t="s">
        <v>28</v>
      </c>
      <c r="F42" s="155" t="s">
        <v>29</v>
      </c>
      <c r="G42" s="119">
        <f>SUM(H42:U42)</f>
        <v>6</v>
      </c>
      <c r="H42" s="52">
        <v>1</v>
      </c>
      <c r="I42" s="52"/>
      <c r="J42" s="52">
        <v>5</v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>
        <v>0.66</v>
      </c>
      <c r="AA42" s="52"/>
      <c r="AB42" s="52"/>
      <c r="AC42" s="52"/>
      <c r="AD42" s="52"/>
    </row>
    <row r="43" spans="1:30" ht="75" x14ac:dyDescent="0.2">
      <c r="A43" s="18">
        <v>42</v>
      </c>
      <c r="B43" s="156" t="s">
        <v>58</v>
      </c>
      <c r="C43" s="52" t="s">
        <v>27</v>
      </c>
      <c r="D43" s="52">
        <v>3</v>
      </c>
      <c r="E43" s="155" t="s">
        <v>28</v>
      </c>
      <c r="F43" s="155" t="s">
        <v>29</v>
      </c>
      <c r="G43" s="119">
        <f>SUM(H43:U43)</f>
        <v>13</v>
      </c>
      <c r="H43" s="52">
        <v>2</v>
      </c>
      <c r="I43" s="52"/>
      <c r="J43" s="52">
        <v>8</v>
      </c>
      <c r="K43" s="52">
        <v>3</v>
      </c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>
        <v>1.1399999999999999</v>
      </c>
      <c r="AA43" s="52">
        <v>6000</v>
      </c>
      <c r="AB43" s="52"/>
      <c r="AC43" s="52"/>
      <c r="AD43" s="52"/>
    </row>
    <row r="44" spans="1:30" ht="75" x14ac:dyDescent="0.2">
      <c r="A44" s="18">
        <v>43</v>
      </c>
      <c r="B44" s="156" t="s">
        <v>59</v>
      </c>
      <c r="C44" s="52" t="s">
        <v>27</v>
      </c>
      <c r="D44" s="52">
        <v>2</v>
      </c>
      <c r="E44" s="155" t="s">
        <v>28</v>
      </c>
      <c r="F44" s="155" t="s">
        <v>29</v>
      </c>
      <c r="G44" s="119">
        <f>SUM(H44:U44)</f>
        <v>10</v>
      </c>
      <c r="H44" s="52">
        <v>1</v>
      </c>
      <c r="I44" s="52">
        <v>1</v>
      </c>
      <c r="J44" s="52">
        <v>6</v>
      </c>
      <c r="K44" s="52"/>
      <c r="L44" s="41">
        <v>1</v>
      </c>
      <c r="M44" s="41"/>
      <c r="N44" s="41"/>
      <c r="O44" s="41"/>
      <c r="P44" s="41"/>
      <c r="Q44" s="41"/>
      <c r="R44" s="41"/>
      <c r="S44" s="41">
        <v>1</v>
      </c>
      <c r="T44" s="41"/>
      <c r="U44" s="41"/>
      <c r="V44" s="52">
        <v>1</v>
      </c>
      <c r="W44" s="52"/>
      <c r="X44" s="52"/>
      <c r="Y44" s="52"/>
      <c r="Z44" s="52">
        <v>0.38</v>
      </c>
      <c r="AA44" s="52"/>
      <c r="AB44" s="52"/>
      <c r="AC44" s="52"/>
      <c r="AD44" s="52">
        <v>18</v>
      </c>
    </row>
    <row r="45" spans="1:30" ht="75" x14ac:dyDescent="0.2">
      <c r="A45" s="18">
        <v>44</v>
      </c>
      <c r="B45" s="156" t="s">
        <v>130</v>
      </c>
      <c r="C45" s="52" t="s">
        <v>33</v>
      </c>
      <c r="D45" s="52">
        <v>1</v>
      </c>
      <c r="E45" s="155" t="s">
        <v>28</v>
      </c>
      <c r="F45" s="155" t="s">
        <v>29</v>
      </c>
      <c r="G45" s="119">
        <f>SUM(H45:U45)</f>
        <v>4</v>
      </c>
      <c r="H45" s="52"/>
      <c r="I45" s="52"/>
      <c r="J45" s="52">
        <v>2</v>
      </c>
      <c r="K45" s="52">
        <v>1</v>
      </c>
      <c r="L45" s="41"/>
      <c r="M45" s="41"/>
      <c r="N45" s="41"/>
      <c r="O45" s="41"/>
      <c r="P45" s="41"/>
      <c r="Q45" s="41"/>
      <c r="R45" s="41"/>
      <c r="S45" s="41">
        <v>1</v>
      </c>
      <c r="T45" s="41"/>
      <c r="U45" s="41"/>
      <c r="V45" s="52"/>
      <c r="W45" s="52"/>
      <c r="X45" s="52"/>
      <c r="Y45" s="52"/>
      <c r="Z45" s="52">
        <v>0.60000000000000009</v>
      </c>
      <c r="AA45" s="52">
        <v>150</v>
      </c>
      <c r="AB45" s="52"/>
      <c r="AC45" s="52"/>
      <c r="AD45" s="52"/>
    </row>
    <row r="46" spans="1:30" ht="75" x14ac:dyDescent="0.2">
      <c r="A46" s="18">
        <v>45</v>
      </c>
      <c r="B46" s="156" t="s">
        <v>165</v>
      </c>
      <c r="C46" s="52" t="s">
        <v>33</v>
      </c>
      <c r="D46" s="52">
        <v>2</v>
      </c>
      <c r="E46" s="155" t="s">
        <v>28</v>
      </c>
      <c r="F46" s="155" t="s">
        <v>29</v>
      </c>
      <c r="G46" s="119">
        <f>SUM(H46:U46)</f>
        <v>15</v>
      </c>
      <c r="H46" s="52"/>
      <c r="I46" s="52"/>
      <c r="J46" s="52"/>
      <c r="K46" s="52">
        <v>1</v>
      </c>
      <c r="L46" s="41">
        <v>1</v>
      </c>
      <c r="M46" s="41"/>
      <c r="N46" s="41"/>
      <c r="O46" s="41">
        <v>12</v>
      </c>
      <c r="P46" s="41"/>
      <c r="Q46" s="41">
        <v>1</v>
      </c>
      <c r="R46" s="41"/>
      <c r="S46" s="41"/>
      <c r="T46" s="41"/>
      <c r="U46" s="41"/>
      <c r="V46" s="52"/>
      <c r="W46" s="52"/>
      <c r="X46" s="52"/>
      <c r="Y46" s="52"/>
      <c r="Z46" s="52">
        <v>0</v>
      </c>
      <c r="AA46" s="52">
        <v>50</v>
      </c>
      <c r="AB46" s="52"/>
      <c r="AC46" s="52"/>
      <c r="AD46" s="52">
        <v>36</v>
      </c>
    </row>
    <row r="47" spans="1:30" ht="75" x14ac:dyDescent="0.2">
      <c r="A47" s="18">
        <v>46</v>
      </c>
      <c r="B47" s="156" t="s">
        <v>209</v>
      </c>
      <c r="C47" s="52" t="s">
        <v>33</v>
      </c>
      <c r="D47" s="52">
        <v>1</v>
      </c>
      <c r="E47" s="155" t="s">
        <v>28</v>
      </c>
      <c r="F47" s="155" t="s">
        <v>29</v>
      </c>
      <c r="G47" s="119">
        <f>SUM(H47:U47)</f>
        <v>6</v>
      </c>
      <c r="H47" s="52">
        <v>1</v>
      </c>
      <c r="I47" s="52">
        <v>1</v>
      </c>
      <c r="J47" s="52">
        <v>1</v>
      </c>
      <c r="K47" s="52">
        <v>1</v>
      </c>
      <c r="L47" s="41"/>
      <c r="M47" s="41"/>
      <c r="N47" s="41"/>
      <c r="O47" s="41">
        <v>2</v>
      </c>
      <c r="P47" s="41"/>
      <c r="Q47" s="41"/>
      <c r="R47" s="41"/>
      <c r="S47" s="41"/>
      <c r="T47" s="41"/>
      <c r="U47" s="41"/>
      <c r="V47" s="52"/>
      <c r="W47" s="52"/>
      <c r="X47" s="52"/>
      <c r="Y47" s="52"/>
      <c r="Z47" s="52">
        <v>0.85000000000000009</v>
      </c>
      <c r="AA47" s="52">
        <v>300</v>
      </c>
      <c r="AB47" s="52"/>
      <c r="AC47" s="52"/>
      <c r="AD47" s="52"/>
    </row>
    <row r="48" spans="1:30" ht="75" x14ac:dyDescent="0.2">
      <c r="A48" s="18">
        <v>47</v>
      </c>
      <c r="B48" s="156" t="s">
        <v>163</v>
      </c>
      <c r="C48" s="52" t="s">
        <v>33</v>
      </c>
      <c r="D48" s="52">
        <v>2</v>
      </c>
      <c r="E48" s="155" t="s">
        <v>28</v>
      </c>
      <c r="F48" s="155" t="s">
        <v>29</v>
      </c>
      <c r="G48" s="119">
        <f>SUM(H48:U48)</f>
        <v>8</v>
      </c>
      <c r="H48" s="52">
        <v>2</v>
      </c>
      <c r="I48" s="52"/>
      <c r="J48" s="52">
        <v>2</v>
      </c>
      <c r="K48" s="52">
        <v>2</v>
      </c>
      <c r="L48" s="41">
        <v>1</v>
      </c>
      <c r="M48" s="41"/>
      <c r="N48" s="41"/>
      <c r="O48" s="41"/>
      <c r="P48" s="41">
        <v>1</v>
      </c>
      <c r="Q48" s="41"/>
      <c r="R48" s="41"/>
      <c r="S48" s="41"/>
      <c r="T48" s="41"/>
      <c r="U48" s="41"/>
      <c r="V48" s="52"/>
      <c r="W48" s="52"/>
      <c r="X48" s="52"/>
      <c r="Y48" s="52"/>
      <c r="Z48" s="52">
        <v>0.5</v>
      </c>
      <c r="AA48" s="52">
        <v>700</v>
      </c>
      <c r="AB48" s="52"/>
      <c r="AC48" s="52">
        <v>100</v>
      </c>
      <c r="AD48" s="52">
        <v>400</v>
      </c>
    </row>
    <row r="49" spans="1:30" ht="75" x14ac:dyDescent="0.2">
      <c r="A49" s="18">
        <v>48</v>
      </c>
      <c r="B49" s="156" t="s">
        <v>128</v>
      </c>
      <c r="C49" s="52" t="s">
        <v>33</v>
      </c>
      <c r="D49" s="52">
        <v>1</v>
      </c>
      <c r="E49" s="155" t="s">
        <v>28</v>
      </c>
      <c r="F49" s="155" t="s">
        <v>29</v>
      </c>
      <c r="G49" s="119">
        <f>SUM(H49:U49)</f>
        <v>1</v>
      </c>
      <c r="H49" s="52"/>
      <c r="I49" s="52"/>
      <c r="J49" s="52"/>
      <c r="K49" s="52"/>
      <c r="L49" s="41"/>
      <c r="M49" s="41"/>
      <c r="N49" s="41"/>
      <c r="O49" s="41"/>
      <c r="P49" s="41"/>
      <c r="Q49" s="41"/>
      <c r="R49" s="41"/>
      <c r="S49" s="41"/>
      <c r="T49" s="41"/>
      <c r="U49" s="41">
        <v>1</v>
      </c>
      <c r="V49" s="52"/>
      <c r="W49" s="52"/>
      <c r="X49" s="52"/>
      <c r="Y49" s="52"/>
      <c r="Z49" s="52">
        <v>0.70000000000000007</v>
      </c>
      <c r="AA49" s="52"/>
      <c r="AB49" s="52"/>
      <c r="AC49" s="52"/>
      <c r="AD49" s="52"/>
    </row>
    <row r="50" spans="1:30" ht="75" x14ac:dyDescent="0.2">
      <c r="A50" s="18">
        <v>49</v>
      </c>
      <c r="B50" s="156" t="s">
        <v>61</v>
      </c>
      <c r="C50" s="52" t="s">
        <v>27</v>
      </c>
      <c r="D50" s="52">
        <v>2</v>
      </c>
      <c r="E50" s="155" t="s">
        <v>28</v>
      </c>
      <c r="F50" s="155" t="s">
        <v>29</v>
      </c>
      <c r="G50" s="119">
        <f>SUM(H50:U50)</f>
        <v>10</v>
      </c>
      <c r="H50" s="52"/>
      <c r="I50" s="52"/>
      <c r="J50" s="52">
        <v>5</v>
      </c>
      <c r="K50" s="52"/>
      <c r="L50" s="41">
        <v>1</v>
      </c>
      <c r="M50" s="41"/>
      <c r="N50" s="41"/>
      <c r="O50" s="41"/>
      <c r="P50" s="41"/>
      <c r="Q50" s="41">
        <v>1</v>
      </c>
      <c r="R50" s="41"/>
      <c r="S50" s="41"/>
      <c r="T50" s="41"/>
      <c r="U50" s="41">
        <v>3</v>
      </c>
      <c r="V50" s="52"/>
      <c r="W50" s="52"/>
      <c r="X50" s="52"/>
      <c r="Y50" s="52"/>
      <c r="Z50" s="52">
        <v>0.32</v>
      </c>
      <c r="AA50" s="52"/>
      <c r="AB50" s="52"/>
      <c r="AC50" s="52"/>
      <c r="AD50" s="52">
        <v>10</v>
      </c>
    </row>
    <row r="51" spans="1:30" ht="75" x14ac:dyDescent="0.2">
      <c r="A51" s="18">
        <v>50</v>
      </c>
      <c r="B51" s="156" t="s">
        <v>127</v>
      </c>
      <c r="C51" s="52" t="s">
        <v>33</v>
      </c>
      <c r="D51" s="52">
        <v>1</v>
      </c>
      <c r="E51" s="155" t="s">
        <v>28</v>
      </c>
      <c r="F51" s="155" t="s">
        <v>29</v>
      </c>
      <c r="G51" s="119">
        <f>SUM(H51:U51)</f>
        <v>3</v>
      </c>
      <c r="H51" s="52">
        <v>1</v>
      </c>
      <c r="I51" s="52"/>
      <c r="J51" s="52">
        <v>1</v>
      </c>
      <c r="K51" s="52"/>
      <c r="L51" s="41"/>
      <c r="M51" s="41"/>
      <c r="N51" s="41"/>
      <c r="O51" s="41"/>
      <c r="P51" s="41"/>
      <c r="Q51" s="41"/>
      <c r="R51" s="41"/>
      <c r="S51" s="41"/>
      <c r="T51" s="41">
        <v>1</v>
      </c>
      <c r="U51" s="41"/>
      <c r="V51" s="52"/>
      <c r="W51" s="52"/>
      <c r="X51" s="52"/>
      <c r="Y51" s="52"/>
      <c r="Z51" s="52">
        <v>0.2</v>
      </c>
      <c r="AA51" s="52"/>
      <c r="AB51" s="52"/>
      <c r="AC51" s="52"/>
      <c r="AD51" s="52"/>
    </row>
    <row r="52" spans="1:30" ht="75" x14ac:dyDescent="0.2">
      <c r="A52" s="18">
        <v>51</v>
      </c>
      <c r="B52" s="156" t="s">
        <v>62</v>
      </c>
      <c r="C52" s="52" t="s">
        <v>33</v>
      </c>
      <c r="D52" s="52">
        <v>1</v>
      </c>
      <c r="E52" s="155" t="s">
        <v>28</v>
      </c>
      <c r="F52" s="155" t="s">
        <v>29</v>
      </c>
      <c r="G52" s="119">
        <f>SUM(H52:U52)</f>
        <v>1</v>
      </c>
      <c r="H52" s="52"/>
      <c r="I52" s="52"/>
      <c r="J52" s="52">
        <v>1</v>
      </c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>
        <v>1</v>
      </c>
      <c r="W52" s="52"/>
      <c r="X52" s="52"/>
      <c r="Y52" s="52"/>
      <c r="Z52" s="52">
        <v>0.5</v>
      </c>
      <c r="AA52" s="52"/>
      <c r="AB52" s="52"/>
      <c r="AC52" s="52"/>
      <c r="AD52" s="52"/>
    </row>
    <row r="53" spans="1:30" ht="75" x14ac:dyDescent="0.2">
      <c r="A53" s="18">
        <v>52</v>
      </c>
      <c r="B53" s="156" t="s">
        <v>110</v>
      </c>
      <c r="C53" s="52" t="s">
        <v>33</v>
      </c>
      <c r="D53" s="52">
        <v>2</v>
      </c>
      <c r="E53" s="155" t="s">
        <v>28</v>
      </c>
      <c r="F53" s="155" t="s">
        <v>29</v>
      </c>
      <c r="G53" s="119">
        <f>SUM(H53:U53)</f>
        <v>9</v>
      </c>
      <c r="H53" s="52">
        <v>1</v>
      </c>
      <c r="I53" s="52"/>
      <c r="J53" s="52">
        <v>3</v>
      </c>
      <c r="K53" s="52">
        <v>1</v>
      </c>
      <c r="L53" s="41"/>
      <c r="M53" s="41"/>
      <c r="N53" s="41"/>
      <c r="O53" s="41"/>
      <c r="P53" s="41"/>
      <c r="Q53" s="41"/>
      <c r="R53" s="41"/>
      <c r="S53" s="41"/>
      <c r="T53" s="41">
        <v>2</v>
      </c>
      <c r="U53" s="41">
        <v>2</v>
      </c>
      <c r="V53" s="52"/>
      <c r="W53" s="52"/>
      <c r="X53" s="52"/>
      <c r="Y53" s="52"/>
      <c r="Z53" s="52">
        <v>0.5</v>
      </c>
      <c r="AA53" s="52">
        <v>300</v>
      </c>
      <c r="AB53" s="52"/>
      <c r="AC53" s="52"/>
      <c r="AD53" s="52">
        <v>20</v>
      </c>
    </row>
    <row r="54" spans="1:30" ht="75" x14ac:dyDescent="0.2">
      <c r="A54" s="18">
        <v>53</v>
      </c>
      <c r="B54" s="156" t="s">
        <v>63</v>
      </c>
      <c r="C54" s="52" t="s">
        <v>33</v>
      </c>
      <c r="D54" s="52">
        <v>3</v>
      </c>
      <c r="E54" s="155" t="s">
        <v>28</v>
      </c>
      <c r="F54" s="155" t="s">
        <v>29</v>
      </c>
      <c r="G54" s="119">
        <v>27</v>
      </c>
      <c r="H54" s="52">
        <v>1</v>
      </c>
      <c r="I54" s="52">
        <v>1</v>
      </c>
      <c r="J54" s="52">
        <v>4</v>
      </c>
      <c r="K54" s="52">
        <v>2</v>
      </c>
      <c r="L54" s="41">
        <v>1</v>
      </c>
      <c r="M54" s="41"/>
      <c r="N54" s="41"/>
      <c r="O54" s="41">
        <v>11</v>
      </c>
      <c r="P54" s="41"/>
      <c r="Q54" s="41">
        <v>2</v>
      </c>
      <c r="R54" s="41">
        <v>1</v>
      </c>
      <c r="S54" s="41">
        <v>2</v>
      </c>
      <c r="T54" s="41">
        <v>7</v>
      </c>
      <c r="U54" s="41">
        <v>1</v>
      </c>
      <c r="V54" s="52">
        <v>1</v>
      </c>
      <c r="W54" s="52"/>
      <c r="X54" s="52"/>
      <c r="Y54" s="52"/>
      <c r="Z54" s="52">
        <v>3</v>
      </c>
      <c r="AA54" s="52"/>
      <c r="AB54" s="52"/>
      <c r="AC54" s="52"/>
      <c r="AD54" s="52"/>
    </row>
    <row r="55" spans="1:30" ht="75" x14ac:dyDescent="0.2">
      <c r="A55" s="18">
        <v>54</v>
      </c>
      <c r="B55" s="156" t="s">
        <v>126</v>
      </c>
      <c r="C55" s="52" t="s">
        <v>33</v>
      </c>
      <c r="D55" s="52">
        <v>1</v>
      </c>
      <c r="E55" s="155" t="s">
        <v>28</v>
      </c>
      <c r="F55" s="155" t="s">
        <v>29</v>
      </c>
      <c r="G55" s="119">
        <f>SUM(H55:U55)</f>
        <v>2</v>
      </c>
      <c r="H55" s="52"/>
      <c r="I55" s="52"/>
      <c r="J55" s="52">
        <v>2</v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>
        <v>1</v>
      </c>
      <c r="W55" s="52"/>
      <c r="X55" s="52"/>
      <c r="Y55" s="52"/>
      <c r="Z55" s="52">
        <v>1.2000000000000002</v>
      </c>
      <c r="AA55" s="52"/>
      <c r="AB55" s="52"/>
      <c r="AC55" s="52"/>
      <c r="AD55" s="52"/>
    </row>
    <row r="56" spans="1:30" ht="75" x14ac:dyDescent="0.2">
      <c r="A56" s="18">
        <v>55</v>
      </c>
      <c r="B56" s="157" t="s">
        <v>208</v>
      </c>
      <c r="C56" s="52" t="s">
        <v>33</v>
      </c>
      <c r="D56" s="52">
        <v>1</v>
      </c>
      <c r="E56" s="155" t="s">
        <v>28</v>
      </c>
      <c r="F56" s="155" t="s">
        <v>29</v>
      </c>
      <c r="G56" s="119">
        <f>SUM(H56:U56)</f>
        <v>0</v>
      </c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>
        <v>1</v>
      </c>
      <c r="W56" s="52"/>
      <c r="X56" s="52"/>
      <c r="Y56" s="52"/>
      <c r="Z56" s="52"/>
      <c r="AA56" s="52"/>
      <c r="AB56" s="52"/>
      <c r="AC56" s="52"/>
      <c r="AD56" s="52"/>
    </row>
    <row r="57" spans="1:30" ht="75" x14ac:dyDescent="0.2">
      <c r="A57" s="18">
        <v>56</v>
      </c>
      <c r="B57" s="156" t="s">
        <v>64</v>
      </c>
      <c r="C57" s="52" t="s">
        <v>27</v>
      </c>
      <c r="D57" s="52">
        <v>5</v>
      </c>
      <c r="E57" s="155" t="s">
        <v>28</v>
      </c>
      <c r="F57" s="155" t="s">
        <v>29</v>
      </c>
      <c r="G57" s="119">
        <v>27</v>
      </c>
      <c r="H57" s="52"/>
      <c r="I57" s="52"/>
      <c r="J57" s="52">
        <v>6</v>
      </c>
      <c r="K57" s="52">
        <v>4</v>
      </c>
      <c r="L57" s="41">
        <v>2</v>
      </c>
      <c r="M57" s="41"/>
      <c r="N57" s="41"/>
      <c r="O57" s="41"/>
      <c r="P57" s="41"/>
      <c r="Q57" s="41">
        <v>1</v>
      </c>
      <c r="R57" s="41">
        <v>4</v>
      </c>
      <c r="S57" s="41">
        <v>4</v>
      </c>
      <c r="T57" s="41">
        <v>1</v>
      </c>
      <c r="U57" s="41">
        <v>11</v>
      </c>
      <c r="V57" s="52">
        <v>1</v>
      </c>
      <c r="W57" s="52"/>
      <c r="X57" s="52"/>
      <c r="Y57" s="52"/>
      <c r="Z57" s="52">
        <v>3.92</v>
      </c>
      <c r="AA57" s="52">
        <v>3700</v>
      </c>
      <c r="AB57" s="52"/>
      <c r="AC57" s="52"/>
      <c r="AD57" s="52">
        <v>69</v>
      </c>
    </row>
    <row r="58" spans="1:30" ht="75" x14ac:dyDescent="0.2">
      <c r="A58" s="18">
        <v>57</v>
      </c>
      <c r="B58" s="156" t="s">
        <v>65</v>
      </c>
      <c r="C58" s="52" t="s">
        <v>27</v>
      </c>
      <c r="D58" s="52">
        <v>2</v>
      </c>
      <c r="E58" s="155" t="s">
        <v>28</v>
      </c>
      <c r="F58" s="155" t="s">
        <v>29</v>
      </c>
      <c r="G58" s="119">
        <f>SUM(H58:U58)</f>
        <v>10</v>
      </c>
      <c r="H58" s="52"/>
      <c r="I58" s="52"/>
      <c r="J58" s="52">
        <v>5</v>
      </c>
      <c r="K58" s="52">
        <v>3</v>
      </c>
      <c r="L58" s="41"/>
      <c r="M58" s="41"/>
      <c r="N58" s="41"/>
      <c r="O58" s="41"/>
      <c r="P58" s="41"/>
      <c r="Q58" s="41"/>
      <c r="R58" s="41"/>
      <c r="S58" s="41"/>
      <c r="T58" s="41"/>
      <c r="U58" s="41">
        <v>2</v>
      </c>
      <c r="V58" s="52"/>
      <c r="W58" s="52"/>
      <c r="X58" s="52"/>
      <c r="Y58" s="52"/>
      <c r="Z58" s="52">
        <v>1</v>
      </c>
      <c r="AA58" s="52">
        <v>2000</v>
      </c>
      <c r="AB58" s="52"/>
      <c r="AC58" s="52"/>
      <c r="AD58" s="52"/>
    </row>
    <row r="59" spans="1:30" ht="75" x14ac:dyDescent="0.2">
      <c r="A59" s="18">
        <v>58</v>
      </c>
      <c r="B59" s="156" t="s">
        <v>207</v>
      </c>
      <c r="C59" s="52" t="s">
        <v>27</v>
      </c>
      <c r="D59" s="52">
        <v>1</v>
      </c>
      <c r="E59" s="155" t="s">
        <v>28</v>
      </c>
      <c r="F59" s="155" t="s">
        <v>29</v>
      </c>
      <c r="G59" s="119">
        <f>SUM(H59:U59)</f>
        <v>0</v>
      </c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>
        <v>1</v>
      </c>
      <c r="W59" s="52"/>
      <c r="X59" s="52"/>
      <c r="Y59" s="52"/>
      <c r="Z59" s="52"/>
      <c r="AA59" s="52"/>
      <c r="AB59" s="52"/>
      <c r="AC59" s="52"/>
      <c r="AD59" s="52"/>
    </row>
    <row r="60" spans="1:30" ht="75" x14ac:dyDescent="0.2">
      <c r="A60" s="18">
        <v>59</v>
      </c>
      <c r="B60" s="156" t="s">
        <v>66</v>
      </c>
      <c r="C60" s="52" t="s">
        <v>27</v>
      </c>
      <c r="D60" s="52">
        <v>2</v>
      </c>
      <c r="E60" s="155" t="s">
        <v>28</v>
      </c>
      <c r="F60" s="155" t="s">
        <v>29</v>
      </c>
      <c r="G60" s="119">
        <f>SUM(H60:U60)</f>
        <v>8</v>
      </c>
      <c r="H60" s="52"/>
      <c r="I60" s="52"/>
      <c r="J60" s="52">
        <v>4</v>
      </c>
      <c r="K60" s="52"/>
      <c r="L60" s="41"/>
      <c r="M60" s="41"/>
      <c r="N60" s="41"/>
      <c r="O60" s="41"/>
      <c r="P60" s="41"/>
      <c r="Q60" s="41"/>
      <c r="R60" s="41"/>
      <c r="S60" s="41"/>
      <c r="T60" s="41"/>
      <c r="U60" s="41">
        <v>4</v>
      </c>
      <c r="V60" s="52">
        <v>1</v>
      </c>
      <c r="W60" s="52"/>
      <c r="X60" s="52"/>
      <c r="Y60" s="52"/>
      <c r="Z60" s="52">
        <v>0.92</v>
      </c>
      <c r="AA60" s="52"/>
      <c r="AB60" s="52"/>
      <c r="AC60" s="52"/>
      <c r="AD60" s="52"/>
    </row>
    <row r="61" spans="1:30" ht="75" x14ac:dyDescent="0.2">
      <c r="A61" s="18">
        <v>60</v>
      </c>
      <c r="B61" s="156" t="s">
        <v>67</v>
      </c>
      <c r="C61" s="52" t="s">
        <v>27</v>
      </c>
      <c r="D61" s="52">
        <v>2</v>
      </c>
      <c r="E61" s="155" t="s">
        <v>28</v>
      </c>
      <c r="F61" s="155" t="s">
        <v>29</v>
      </c>
      <c r="G61" s="119">
        <f>SUM(H61:U61)</f>
        <v>13</v>
      </c>
      <c r="H61" s="52"/>
      <c r="I61" s="52"/>
      <c r="J61" s="52">
        <v>3</v>
      </c>
      <c r="K61" s="52">
        <v>1</v>
      </c>
      <c r="L61" s="41">
        <v>2</v>
      </c>
      <c r="M61" s="41"/>
      <c r="N61" s="41"/>
      <c r="O61" s="41"/>
      <c r="P61" s="41"/>
      <c r="Q61" s="41"/>
      <c r="R61" s="41"/>
      <c r="S61" s="41"/>
      <c r="T61" s="41">
        <v>2</v>
      </c>
      <c r="U61" s="41">
        <v>5</v>
      </c>
      <c r="V61" s="52">
        <v>1</v>
      </c>
      <c r="W61" s="52"/>
      <c r="X61" s="52"/>
      <c r="Y61" s="52"/>
      <c r="Z61" s="52">
        <v>0.12</v>
      </c>
      <c r="AA61" s="52">
        <v>30</v>
      </c>
      <c r="AB61" s="52"/>
      <c r="AC61" s="52"/>
      <c r="AD61" s="52">
        <v>208</v>
      </c>
    </row>
    <row r="62" spans="1:30" ht="75" x14ac:dyDescent="0.2">
      <c r="A62" s="18">
        <v>61</v>
      </c>
      <c r="B62" s="156" t="s">
        <v>68</v>
      </c>
      <c r="C62" s="52" t="s">
        <v>33</v>
      </c>
      <c r="D62" s="52">
        <v>4</v>
      </c>
      <c r="E62" s="155" t="s">
        <v>28</v>
      </c>
      <c r="F62" s="155" t="s">
        <v>29</v>
      </c>
      <c r="G62" s="119">
        <f>SUM(H62:U62)</f>
        <v>3</v>
      </c>
      <c r="H62" s="52"/>
      <c r="I62" s="52"/>
      <c r="J62" s="52">
        <v>1</v>
      </c>
      <c r="K62" s="52">
        <v>1</v>
      </c>
      <c r="L62" s="41"/>
      <c r="M62" s="41"/>
      <c r="N62" s="41"/>
      <c r="O62" s="41"/>
      <c r="P62" s="41"/>
      <c r="Q62" s="41"/>
      <c r="R62" s="41"/>
      <c r="S62" s="41">
        <v>1</v>
      </c>
      <c r="T62" s="41"/>
      <c r="U62" s="41"/>
      <c r="V62" s="52"/>
      <c r="W62" s="52">
        <v>1</v>
      </c>
      <c r="X62" s="52">
        <v>10163</v>
      </c>
      <c r="Y62" s="52"/>
      <c r="Z62" s="52">
        <v>1.6500000000000001</v>
      </c>
      <c r="AA62" s="52">
        <v>3000</v>
      </c>
      <c r="AB62" s="52"/>
      <c r="AC62" s="52"/>
      <c r="AD62" s="52"/>
    </row>
    <row r="63" spans="1:30" ht="75" x14ac:dyDescent="0.2">
      <c r="A63" s="18">
        <v>62</v>
      </c>
      <c r="B63" s="156" t="s">
        <v>106</v>
      </c>
      <c r="C63" s="52" t="s">
        <v>33</v>
      </c>
      <c r="D63" s="52">
        <v>1</v>
      </c>
      <c r="E63" s="155" t="s">
        <v>28</v>
      </c>
      <c r="F63" s="155" t="s">
        <v>29</v>
      </c>
      <c r="G63" s="119">
        <f>SUM(H63:U63)</f>
        <v>2</v>
      </c>
      <c r="H63" s="52"/>
      <c r="I63" s="52"/>
      <c r="J63" s="52">
        <v>1</v>
      </c>
      <c r="K63" s="52">
        <v>1</v>
      </c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>
        <v>1</v>
      </c>
      <c r="X63" s="52">
        <v>2212</v>
      </c>
      <c r="Y63" s="52"/>
      <c r="Z63" s="52">
        <v>0.5</v>
      </c>
      <c r="AA63" s="52">
        <v>200</v>
      </c>
      <c r="AB63" s="52"/>
      <c r="AC63" s="52"/>
      <c r="AD63" s="52"/>
    </row>
    <row r="64" spans="1:30" ht="75" x14ac:dyDescent="0.2">
      <c r="A64" s="18">
        <v>63</v>
      </c>
      <c r="B64" s="156" t="s">
        <v>69</v>
      </c>
      <c r="C64" s="52" t="s">
        <v>27</v>
      </c>
      <c r="D64" s="52">
        <v>2</v>
      </c>
      <c r="E64" s="155" t="s">
        <v>28</v>
      </c>
      <c r="F64" s="155" t="s">
        <v>29</v>
      </c>
      <c r="G64" s="119">
        <f>SUM(H64:U64)</f>
        <v>12</v>
      </c>
      <c r="H64" s="52"/>
      <c r="I64" s="52"/>
      <c r="J64" s="52">
        <v>6</v>
      </c>
      <c r="K64" s="52">
        <v>2</v>
      </c>
      <c r="L64" s="41"/>
      <c r="M64" s="41"/>
      <c r="N64" s="41"/>
      <c r="O64" s="41"/>
      <c r="P64" s="41"/>
      <c r="Q64" s="41"/>
      <c r="R64" s="41"/>
      <c r="S64" s="41"/>
      <c r="T64" s="41"/>
      <c r="U64" s="41">
        <v>4</v>
      </c>
      <c r="V64" s="52">
        <v>1</v>
      </c>
      <c r="W64" s="52"/>
      <c r="X64" s="52"/>
      <c r="Y64" s="52"/>
      <c r="Z64" s="52">
        <v>0.38</v>
      </c>
      <c r="AA64" s="52">
        <v>56</v>
      </c>
      <c r="AB64" s="52"/>
      <c r="AC64" s="52"/>
      <c r="AD64" s="52"/>
    </row>
    <row r="65" spans="1:30" s="125" customFormat="1" ht="75" x14ac:dyDescent="0.2">
      <c r="A65" s="18">
        <v>64</v>
      </c>
      <c r="B65" s="156" t="s">
        <v>70</v>
      </c>
      <c r="C65" s="52" t="s">
        <v>27</v>
      </c>
      <c r="D65" s="52">
        <v>5</v>
      </c>
      <c r="E65" s="155" t="s">
        <v>28</v>
      </c>
      <c r="F65" s="155" t="s">
        <v>29</v>
      </c>
      <c r="G65" s="119">
        <v>27</v>
      </c>
      <c r="H65" s="52"/>
      <c r="I65" s="52"/>
      <c r="J65" s="52">
        <v>10</v>
      </c>
      <c r="K65" s="52">
        <v>4</v>
      </c>
      <c r="L65" s="41">
        <v>3</v>
      </c>
      <c r="M65" s="41"/>
      <c r="N65" s="41"/>
      <c r="O65" s="41"/>
      <c r="P65" s="41"/>
      <c r="Q65" s="41">
        <v>7</v>
      </c>
      <c r="R65" s="41">
        <v>2</v>
      </c>
      <c r="S65" s="41">
        <v>3</v>
      </c>
      <c r="T65" s="41"/>
      <c r="U65" s="41">
        <v>10</v>
      </c>
      <c r="V65" s="52"/>
      <c r="W65" s="52">
        <v>1</v>
      </c>
      <c r="X65" s="52">
        <v>10718</v>
      </c>
      <c r="Y65" s="52"/>
      <c r="Z65" s="52">
        <v>0.9</v>
      </c>
      <c r="AA65" s="52">
        <v>1860</v>
      </c>
      <c r="AB65" s="52"/>
      <c r="AC65" s="52"/>
      <c r="AD65" s="52">
        <v>372</v>
      </c>
    </row>
    <row r="66" spans="1:30" s="125" customFormat="1" ht="75" x14ac:dyDescent="0.2">
      <c r="A66" s="18">
        <v>65</v>
      </c>
      <c r="B66" s="156" t="s">
        <v>104</v>
      </c>
      <c r="C66" s="52" t="s">
        <v>33</v>
      </c>
      <c r="D66" s="52">
        <v>5</v>
      </c>
      <c r="E66" s="155" t="s">
        <v>28</v>
      </c>
      <c r="F66" s="155" t="s">
        <v>29</v>
      </c>
      <c r="G66" s="119">
        <v>27</v>
      </c>
      <c r="H66" s="52">
        <v>21</v>
      </c>
      <c r="I66" s="52">
        <v>21</v>
      </c>
      <c r="J66" s="52">
        <v>21</v>
      </c>
      <c r="K66" s="52">
        <v>22</v>
      </c>
      <c r="L66" s="41">
        <v>9</v>
      </c>
      <c r="M66" s="41"/>
      <c r="N66" s="41"/>
      <c r="O66" s="41">
        <v>10</v>
      </c>
      <c r="P66" s="41">
        <v>1</v>
      </c>
      <c r="Q66" s="41">
        <v>2</v>
      </c>
      <c r="R66" s="41"/>
      <c r="S66" s="41">
        <v>3</v>
      </c>
      <c r="T66" s="41"/>
      <c r="U66" s="41">
        <v>3</v>
      </c>
      <c r="V66" s="52">
        <v>1</v>
      </c>
      <c r="W66" s="52">
        <v>1</v>
      </c>
      <c r="X66" s="52">
        <v>690</v>
      </c>
      <c r="Y66" s="52">
        <v>50</v>
      </c>
      <c r="Z66" s="52">
        <v>1.8</v>
      </c>
      <c r="AA66" s="52">
        <v>3882.4</v>
      </c>
      <c r="AB66" s="52"/>
      <c r="AC66" s="52">
        <v>50</v>
      </c>
      <c r="AD66" s="52">
        <v>850</v>
      </c>
    </row>
    <row r="67" spans="1:30" s="125" customFormat="1" ht="75" x14ac:dyDescent="0.2">
      <c r="A67" s="18">
        <v>66</v>
      </c>
      <c r="B67" s="156" t="s">
        <v>71</v>
      </c>
      <c r="C67" s="52" t="s">
        <v>33</v>
      </c>
      <c r="D67" s="52">
        <v>2</v>
      </c>
      <c r="E67" s="155" t="s">
        <v>28</v>
      </c>
      <c r="F67" s="155" t="s">
        <v>29</v>
      </c>
      <c r="G67" s="119">
        <f>SUM(H67:U67)</f>
        <v>9</v>
      </c>
      <c r="H67" s="52"/>
      <c r="I67" s="52"/>
      <c r="J67" s="52">
        <v>4</v>
      </c>
      <c r="K67" s="52">
        <v>3</v>
      </c>
      <c r="L67" s="41"/>
      <c r="M67" s="41"/>
      <c r="N67" s="41"/>
      <c r="O67" s="41"/>
      <c r="P67" s="41"/>
      <c r="Q67" s="41"/>
      <c r="R67" s="41">
        <v>2</v>
      </c>
      <c r="S67" s="41"/>
      <c r="T67" s="41"/>
      <c r="U67" s="41"/>
      <c r="V67" s="52"/>
      <c r="W67" s="52">
        <v>1</v>
      </c>
      <c r="X67" s="52">
        <v>14620</v>
      </c>
      <c r="Y67" s="52"/>
      <c r="Z67" s="52">
        <v>1.25</v>
      </c>
      <c r="AA67" s="52">
        <v>4200</v>
      </c>
      <c r="AB67" s="52"/>
      <c r="AC67" s="52"/>
      <c r="AD67" s="52"/>
    </row>
    <row r="68" spans="1:30" s="125" customFormat="1" ht="75" x14ac:dyDescent="0.2">
      <c r="A68" s="18">
        <v>67</v>
      </c>
      <c r="B68" s="156" t="s">
        <v>72</v>
      </c>
      <c r="C68" s="52" t="s">
        <v>27</v>
      </c>
      <c r="D68" s="52">
        <v>3</v>
      </c>
      <c r="E68" s="155" t="s">
        <v>28</v>
      </c>
      <c r="F68" s="155" t="s">
        <v>29</v>
      </c>
      <c r="G68" s="119">
        <f>SUM(H68:U68)</f>
        <v>6</v>
      </c>
      <c r="H68" s="52"/>
      <c r="I68" s="52"/>
      <c r="J68" s="52">
        <v>4</v>
      </c>
      <c r="K68" s="52"/>
      <c r="L68" s="41"/>
      <c r="M68" s="41"/>
      <c r="N68" s="41"/>
      <c r="O68" s="41"/>
      <c r="P68" s="41"/>
      <c r="Q68" s="41"/>
      <c r="R68" s="41"/>
      <c r="S68" s="41"/>
      <c r="T68" s="41"/>
      <c r="U68" s="41">
        <v>2</v>
      </c>
      <c r="V68" s="52"/>
      <c r="W68" s="52">
        <v>1</v>
      </c>
      <c r="X68" s="52">
        <v>7592</v>
      </c>
      <c r="Y68" s="52"/>
      <c r="Z68" s="52">
        <v>0.38</v>
      </c>
      <c r="AA68" s="52"/>
      <c r="AB68" s="52"/>
      <c r="AC68" s="52"/>
      <c r="AD68" s="52"/>
    </row>
    <row r="69" spans="1:30" ht="75" x14ac:dyDescent="0.2">
      <c r="A69" s="18">
        <v>68</v>
      </c>
      <c r="B69" s="156" t="s">
        <v>73</v>
      </c>
      <c r="C69" s="52" t="s">
        <v>27</v>
      </c>
      <c r="D69" s="52">
        <v>2</v>
      </c>
      <c r="E69" s="155" t="s">
        <v>28</v>
      </c>
      <c r="F69" s="155" t="s">
        <v>29</v>
      </c>
      <c r="G69" s="119">
        <f>SUM(H69:U69)</f>
        <v>8</v>
      </c>
      <c r="H69" s="52">
        <v>1</v>
      </c>
      <c r="I69" s="52"/>
      <c r="J69" s="52">
        <v>5</v>
      </c>
      <c r="K69" s="52">
        <v>1</v>
      </c>
      <c r="L69" s="41"/>
      <c r="M69" s="41"/>
      <c r="N69" s="41"/>
      <c r="O69" s="41"/>
      <c r="P69" s="41"/>
      <c r="Q69" s="41"/>
      <c r="R69" s="41"/>
      <c r="S69" s="41"/>
      <c r="T69" s="41">
        <v>1</v>
      </c>
      <c r="U69" s="41"/>
      <c r="V69" s="52">
        <v>1</v>
      </c>
      <c r="W69" s="52"/>
      <c r="X69" s="52"/>
      <c r="Y69" s="52"/>
      <c r="Z69" s="52">
        <v>0.44</v>
      </c>
      <c r="AA69" s="52">
        <v>1500</v>
      </c>
      <c r="AB69" s="52"/>
      <c r="AC69" s="52"/>
      <c r="AD69" s="52"/>
    </row>
    <row r="70" spans="1:30" ht="75" x14ac:dyDescent="0.2">
      <c r="A70" s="18">
        <v>69</v>
      </c>
      <c r="B70" s="156" t="s">
        <v>206</v>
      </c>
      <c r="C70" s="52" t="s">
        <v>27</v>
      </c>
      <c r="D70" s="52">
        <v>1</v>
      </c>
      <c r="E70" s="155" t="s">
        <v>28</v>
      </c>
      <c r="F70" s="155" t="s">
        <v>29</v>
      </c>
      <c r="G70" s="119">
        <f>SUM(H70:U70)</f>
        <v>5</v>
      </c>
      <c r="H70" s="52">
        <v>1</v>
      </c>
      <c r="I70" s="52"/>
      <c r="J70" s="52">
        <v>3</v>
      </c>
      <c r="K70" s="52">
        <v>1</v>
      </c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>
        <v>1</v>
      </c>
      <c r="W70" s="52">
        <v>1</v>
      </c>
      <c r="X70" s="52">
        <v>7480</v>
      </c>
      <c r="Y70" s="52"/>
      <c r="Z70" s="52">
        <v>0.52</v>
      </c>
      <c r="AA70" s="52">
        <v>3500</v>
      </c>
      <c r="AB70" s="52"/>
      <c r="AC70" s="52"/>
      <c r="AD70" s="52"/>
    </row>
    <row r="71" spans="1:30" s="128" customFormat="1" ht="75" x14ac:dyDescent="0.2">
      <c r="A71" s="18">
        <v>70</v>
      </c>
      <c r="B71" s="156" t="s">
        <v>205</v>
      </c>
      <c r="C71" s="52" t="s">
        <v>27</v>
      </c>
      <c r="D71" s="52">
        <v>1</v>
      </c>
      <c r="E71" s="155" t="s">
        <v>28</v>
      </c>
      <c r="F71" s="155" t="s">
        <v>29</v>
      </c>
      <c r="G71" s="119">
        <f>SUM(H71:U71)</f>
        <v>2</v>
      </c>
      <c r="H71" s="52"/>
      <c r="I71" s="52"/>
      <c r="J71" s="52">
        <v>2</v>
      </c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>
        <v>0.15000000000000002</v>
      </c>
      <c r="AA71" s="52"/>
      <c r="AB71" s="52"/>
      <c r="AC71" s="52"/>
      <c r="AD71" s="52"/>
    </row>
    <row r="72" spans="1:30" ht="75" x14ac:dyDescent="0.2">
      <c r="A72" s="18">
        <v>71</v>
      </c>
      <c r="B72" s="156" t="s">
        <v>204</v>
      </c>
      <c r="C72" s="52" t="s">
        <v>27</v>
      </c>
      <c r="D72" s="52">
        <v>1</v>
      </c>
      <c r="E72" s="155" t="s">
        <v>28</v>
      </c>
      <c r="F72" s="155" t="s">
        <v>29</v>
      </c>
      <c r="G72" s="119">
        <f>SUM(H72:U72)</f>
        <v>3</v>
      </c>
      <c r="H72" s="52"/>
      <c r="I72" s="52"/>
      <c r="J72" s="52">
        <v>3</v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>
        <v>0.08</v>
      </c>
      <c r="AA72" s="52"/>
      <c r="AB72" s="52"/>
      <c r="AC72" s="52"/>
      <c r="AD72" s="52"/>
    </row>
    <row r="73" spans="1:30" s="125" customFormat="1" ht="75" x14ac:dyDescent="0.2">
      <c r="A73" s="18">
        <v>72</v>
      </c>
      <c r="B73" s="156" t="s">
        <v>92</v>
      </c>
      <c r="C73" s="52" t="s">
        <v>33</v>
      </c>
      <c r="D73" s="52">
        <v>1</v>
      </c>
      <c r="E73" s="155" t="s">
        <v>28</v>
      </c>
      <c r="F73" s="155" t="s">
        <v>29</v>
      </c>
      <c r="G73" s="119">
        <f>SUM(H73:U73)</f>
        <v>2</v>
      </c>
      <c r="H73" s="52"/>
      <c r="I73" s="52">
        <v>1</v>
      </c>
      <c r="J73" s="52">
        <v>1</v>
      </c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>
        <v>1</v>
      </c>
      <c r="W73" s="52">
        <v>1</v>
      </c>
      <c r="X73" s="52">
        <v>1596</v>
      </c>
      <c r="Y73" s="52"/>
      <c r="Z73" s="52">
        <v>0.30000000000000004</v>
      </c>
      <c r="AA73" s="52"/>
      <c r="AB73" s="52"/>
      <c r="AC73" s="52"/>
      <c r="AD73" s="52"/>
    </row>
    <row r="74" spans="1:30" ht="75" x14ac:dyDescent="0.2">
      <c r="A74" s="18">
        <v>73</v>
      </c>
      <c r="B74" s="156" t="s">
        <v>77</v>
      </c>
      <c r="C74" s="52" t="s">
        <v>27</v>
      </c>
      <c r="D74" s="52">
        <v>1</v>
      </c>
      <c r="E74" s="155" t="s">
        <v>28</v>
      </c>
      <c r="F74" s="155" t="s">
        <v>29</v>
      </c>
      <c r="G74" s="119">
        <f>SUM(H74:U74)</f>
        <v>5</v>
      </c>
      <c r="H74" s="52"/>
      <c r="I74" s="52"/>
      <c r="J74" s="52">
        <v>4</v>
      </c>
      <c r="K74" s="52"/>
      <c r="L74" s="41"/>
      <c r="M74" s="41"/>
      <c r="N74" s="41"/>
      <c r="O74" s="41"/>
      <c r="P74" s="41"/>
      <c r="Q74" s="41"/>
      <c r="R74" s="41"/>
      <c r="S74" s="41"/>
      <c r="T74" s="41"/>
      <c r="U74" s="41">
        <v>1</v>
      </c>
      <c r="V74" s="52">
        <v>1</v>
      </c>
      <c r="W74" s="52"/>
      <c r="X74" s="52"/>
      <c r="Y74" s="52"/>
      <c r="Z74" s="52">
        <v>0.16</v>
      </c>
      <c r="AA74" s="52"/>
      <c r="AB74" s="52"/>
      <c r="AC74" s="52"/>
      <c r="AD74" s="52"/>
    </row>
    <row r="75" spans="1:30" s="125" customFormat="1" ht="75" x14ac:dyDescent="0.2">
      <c r="A75" s="18">
        <v>74</v>
      </c>
      <c r="B75" s="156" t="s">
        <v>78</v>
      </c>
      <c r="C75" s="52" t="s">
        <v>33</v>
      </c>
      <c r="D75" s="52">
        <v>5</v>
      </c>
      <c r="E75" s="155" t="s">
        <v>28</v>
      </c>
      <c r="F75" s="155" t="s">
        <v>29</v>
      </c>
      <c r="G75" s="119">
        <f>SUM(H75:U75)</f>
        <v>9</v>
      </c>
      <c r="H75" s="52"/>
      <c r="I75" s="52"/>
      <c r="J75" s="52">
        <v>5</v>
      </c>
      <c r="K75" s="52">
        <v>3</v>
      </c>
      <c r="L75" s="41"/>
      <c r="M75" s="41"/>
      <c r="N75" s="41"/>
      <c r="O75" s="41"/>
      <c r="P75" s="41"/>
      <c r="Q75" s="41"/>
      <c r="R75" s="41">
        <v>1</v>
      </c>
      <c r="S75" s="41"/>
      <c r="T75" s="41"/>
      <c r="U75" s="41"/>
      <c r="V75" s="52">
        <v>1</v>
      </c>
      <c r="W75" s="52">
        <v>1</v>
      </c>
      <c r="X75" s="52">
        <v>10354</v>
      </c>
      <c r="Y75" s="52"/>
      <c r="Z75" s="52">
        <v>1.8</v>
      </c>
      <c r="AA75" s="52">
        <v>2790</v>
      </c>
      <c r="AB75" s="52"/>
      <c r="AC75" s="52"/>
      <c r="AD75" s="52"/>
    </row>
    <row r="76" spans="1:30" ht="75" x14ac:dyDescent="0.2">
      <c r="A76" s="18">
        <v>75</v>
      </c>
      <c r="B76" s="156" t="s">
        <v>203</v>
      </c>
      <c r="C76" s="52" t="s">
        <v>33</v>
      </c>
      <c r="D76" s="52">
        <v>2</v>
      </c>
      <c r="E76" s="155" t="s">
        <v>28</v>
      </c>
      <c r="F76" s="155" t="s">
        <v>29</v>
      </c>
      <c r="G76" s="119">
        <f>SUM(H76:U76)</f>
        <v>13</v>
      </c>
      <c r="H76" s="52">
        <v>1</v>
      </c>
      <c r="I76" s="52">
        <v>1</v>
      </c>
      <c r="J76" s="52">
        <v>1</v>
      </c>
      <c r="K76" s="52">
        <v>1</v>
      </c>
      <c r="L76" s="41">
        <v>1</v>
      </c>
      <c r="M76" s="41">
        <v>1</v>
      </c>
      <c r="N76" s="41"/>
      <c r="O76" s="41">
        <v>2</v>
      </c>
      <c r="P76" s="41"/>
      <c r="Q76" s="41">
        <v>1</v>
      </c>
      <c r="R76" s="41">
        <v>1</v>
      </c>
      <c r="S76" s="41">
        <v>1</v>
      </c>
      <c r="T76" s="41">
        <v>1</v>
      </c>
      <c r="U76" s="41">
        <v>1</v>
      </c>
      <c r="V76" s="52">
        <v>1</v>
      </c>
      <c r="W76" s="52"/>
      <c r="X76" s="52"/>
      <c r="Y76" s="52"/>
      <c r="Z76" s="52">
        <v>0.85000000000000009</v>
      </c>
      <c r="AA76" s="52">
        <v>300</v>
      </c>
      <c r="AB76" s="52"/>
      <c r="AC76" s="52">
        <v>400</v>
      </c>
      <c r="AD76" s="52">
        <v>500</v>
      </c>
    </row>
    <row r="77" spans="1:30" s="125" customFormat="1" ht="75" x14ac:dyDescent="0.2">
      <c r="A77" s="18">
        <v>76</v>
      </c>
      <c r="B77" s="156" t="s">
        <v>202</v>
      </c>
      <c r="C77" s="52" t="s">
        <v>33</v>
      </c>
      <c r="D77" s="52">
        <v>4</v>
      </c>
      <c r="E77" s="155" t="s">
        <v>28</v>
      </c>
      <c r="F77" s="155" t="s">
        <v>29</v>
      </c>
      <c r="G77" s="119">
        <f>SUM(H77:U77)</f>
        <v>0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>
        <v>1</v>
      </c>
      <c r="X77" s="52">
        <v>810</v>
      </c>
      <c r="Y77" s="52"/>
      <c r="Z77" s="52">
        <v>0</v>
      </c>
      <c r="AA77" s="52"/>
      <c r="AB77" s="52"/>
      <c r="AC77" s="52"/>
      <c r="AD77" s="52"/>
    </row>
    <row r="78" spans="1:30" ht="75" x14ac:dyDescent="0.2">
      <c r="A78" s="18">
        <v>77</v>
      </c>
      <c r="B78" s="156" t="s">
        <v>79</v>
      </c>
      <c r="C78" s="52" t="s">
        <v>27</v>
      </c>
      <c r="D78" s="52">
        <v>1</v>
      </c>
      <c r="E78" s="155" t="s">
        <v>28</v>
      </c>
      <c r="F78" s="155" t="s">
        <v>29</v>
      </c>
      <c r="G78" s="119">
        <f>SUM(H78:U78)</f>
        <v>10</v>
      </c>
      <c r="H78" s="52"/>
      <c r="I78" s="52"/>
      <c r="J78" s="52">
        <v>4</v>
      </c>
      <c r="K78" s="52"/>
      <c r="L78" s="41"/>
      <c r="M78" s="41"/>
      <c r="N78" s="41"/>
      <c r="O78" s="41"/>
      <c r="P78" s="41"/>
      <c r="Q78" s="41">
        <v>1</v>
      </c>
      <c r="R78" s="41">
        <v>1</v>
      </c>
      <c r="S78" s="41"/>
      <c r="T78" s="41">
        <v>1</v>
      </c>
      <c r="U78" s="41">
        <v>3</v>
      </c>
      <c r="V78" s="52">
        <v>1</v>
      </c>
      <c r="W78" s="52"/>
      <c r="X78" s="52"/>
      <c r="Y78" s="52"/>
      <c r="Z78" s="52">
        <v>0.22</v>
      </c>
      <c r="AA78" s="52"/>
      <c r="AB78" s="52"/>
      <c r="AC78" s="52"/>
      <c r="AD78" s="52"/>
    </row>
    <row r="79" spans="1:30" ht="75" x14ac:dyDescent="0.2">
      <c r="A79" s="18">
        <v>78</v>
      </c>
      <c r="B79" s="156" t="s">
        <v>80</v>
      </c>
      <c r="C79" s="52" t="s">
        <v>33</v>
      </c>
      <c r="D79" s="52">
        <v>1</v>
      </c>
      <c r="E79" s="155" t="s">
        <v>28</v>
      </c>
      <c r="F79" s="155" t="s">
        <v>29</v>
      </c>
      <c r="G79" s="119">
        <f>SUM(H79:U79)</f>
        <v>3</v>
      </c>
      <c r="H79" s="52">
        <v>1</v>
      </c>
      <c r="I79" s="52"/>
      <c r="J79" s="52">
        <v>1</v>
      </c>
      <c r="K79" s="52"/>
      <c r="L79" s="41"/>
      <c r="M79" s="41"/>
      <c r="N79" s="41"/>
      <c r="O79" s="41"/>
      <c r="P79" s="41"/>
      <c r="Q79" s="41"/>
      <c r="R79" s="41"/>
      <c r="S79" s="41"/>
      <c r="T79" s="41"/>
      <c r="U79" s="41">
        <v>1</v>
      </c>
      <c r="V79" s="52">
        <v>1</v>
      </c>
      <c r="W79" s="52"/>
      <c r="X79" s="52"/>
      <c r="Y79" s="52"/>
      <c r="Z79" s="52">
        <v>0.25</v>
      </c>
      <c r="AA79" s="52"/>
      <c r="AB79" s="52"/>
      <c r="AC79" s="52"/>
      <c r="AD79" s="52"/>
    </row>
    <row r="80" spans="1:30" ht="75" x14ac:dyDescent="0.2">
      <c r="A80" s="18">
        <v>79</v>
      </c>
      <c r="B80" s="156" t="s">
        <v>81</v>
      </c>
      <c r="C80" s="52" t="s">
        <v>33</v>
      </c>
      <c r="D80" s="52">
        <v>1</v>
      </c>
      <c r="E80" s="155" t="s">
        <v>28</v>
      </c>
      <c r="F80" s="155" t="s">
        <v>29</v>
      </c>
      <c r="G80" s="119">
        <f>SUM(H80:U80)</f>
        <v>1</v>
      </c>
      <c r="H80" s="52"/>
      <c r="I80" s="52"/>
      <c r="J80" s="52"/>
      <c r="K80" s="52"/>
      <c r="L80" s="41">
        <v>1</v>
      </c>
      <c r="M80" s="41"/>
      <c r="N80" s="41"/>
      <c r="O80" s="41"/>
      <c r="P80" s="41"/>
      <c r="Q80" s="41"/>
      <c r="R80" s="41"/>
      <c r="S80" s="41"/>
      <c r="T80" s="41"/>
      <c r="U80" s="41"/>
      <c r="V80" s="52"/>
      <c r="W80" s="52"/>
      <c r="X80" s="52"/>
      <c r="Y80" s="52"/>
      <c r="Z80" s="52">
        <v>0</v>
      </c>
      <c r="AA80" s="52"/>
      <c r="AB80" s="52"/>
      <c r="AC80" s="52">
        <v>250</v>
      </c>
      <c r="AD80" s="52"/>
    </row>
    <row r="81" spans="1:30" ht="75" x14ac:dyDescent="0.2">
      <c r="A81" s="18">
        <v>80</v>
      </c>
      <c r="B81" s="156" t="s">
        <v>121</v>
      </c>
      <c r="C81" s="52" t="s">
        <v>33</v>
      </c>
      <c r="D81" s="52">
        <v>1</v>
      </c>
      <c r="E81" s="155" t="s">
        <v>28</v>
      </c>
      <c r="F81" s="155" t="s">
        <v>29</v>
      </c>
      <c r="G81" s="119">
        <f>SUM(H81:U81)</f>
        <v>1</v>
      </c>
      <c r="H81" s="52"/>
      <c r="I81" s="52"/>
      <c r="J81" s="52"/>
      <c r="K81" s="52"/>
      <c r="L81" s="41"/>
      <c r="M81" s="41"/>
      <c r="N81" s="41"/>
      <c r="O81" s="41"/>
      <c r="P81" s="41"/>
      <c r="Q81" s="41"/>
      <c r="R81" s="41"/>
      <c r="S81" s="41"/>
      <c r="T81" s="41">
        <v>1</v>
      </c>
      <c r="U81" s="41"/>
      <c r="V81" s="52"/>
      <c r="W81" s="52">
        <v>1</v>
      </c>
      <c r="X81" s="52">
        <v>3400</v>
      </c>
      <c r="Y81" s="52"/>
      <c r="Z81" s="52">
        <v>0</v>
      </c>
      <c r="AA81" s="52"/>
      <c r="AB81" s="52"/>
      <c r="AC81" s="52"/>
      <c r="AD81" s="52"/>
    </row>
    <row r="82" spans="1:30" s="125" customFormat="1" x14ac:dyDescent="0.2">
      <c r="A82" s="154"/>
      <c r="B82" s="153" t="s">
        <v>201</v>
      </c>
      <c r="C82" s="42"/>
      <c r="D82" s="42">
        <f>SUM(D2:D81)</f>
        <v>138</v>
      </c>
      <c r="E82" s="42">
        <f>SUM(E2:E81)</f>
        <v>0</v>
      </c>
      <c r="F82" s="42">
        <f>SUM(F2:F81)</f>
        <v>0</v>
      </c>
      <c r="G82" s="42">
        <f>SUM(G2:G81)</f>
        <v>649</v>
      </c>
      <c r="H82" s="42">
        <f>SUM(H2:H81)</f>
        <v>71</v>
      </c>
      <c r="I82" s="42">
        <f>SUM(I2:I81)</f>
        <v>56</v>
      </c>
      <c r="J82" s="42">
        <f>SUM(J2:J81)</f>
        <v>240</v>
      </c>
      <c r="K82" s="42">
        <f>SUM(K2:K81)</f>
        <v>107</v>
      </c>
      <c r="L82" s="42">
        <f>SUM(L2:L81)</f>
        <v>41</v>
      </c>
      <c r="M82" s="42">
        <f>SUM(M2:M81)</f>
        <v>8</v>
      </c>
      <c r="N82" s="42">
        <f>SUM(N2:N81)</f>
        <v>9</v>
      </c>
      <c r="O82" s="42">
        <f>SUM(O2:O81)</f>
        <v>72</v>
      </c>
      <c r="P82" s="42">
        <f>SUM(P2:P81)</f>
        <v>4</v>
      </c>
      <c r="Q82" s="42">
        <f>SUM(Q2:Q81)</f>
        <v>28</v>
      </c>
      <c r="R82" s="42">
        <f>SUM(R2:R81)</f>
        <v>21</v>
      </c>
      <c r="S82" s="42">
        <f>SUM(S2:S81)</f>
        <v>23</v>
      </c>
      <c r="T82" s="42">
        <f>SUM(T2:T81)</f>
        <v>27</v>
      </c>
      <c r="U82" s="42">
        <f>SUM(U2:U81)</f>
        <v>98</v>
      </c>
      <c r="V82" s="42">
        <f>SUM(V2:V81)</f>
        <v>44</v>
      </c>
      <c r="W82" s="42">
        <f>SUM(W2:W81)</f>
        <v>14</v>
      </c>
      <c r="X82" s="42">
        <f>SUM(X2:X81)</f>
        <v>111418</v>
      </c>
      <c r="Y82" s="42">
        <f>SUM(Y2:Y81)</f>
        <v>125</v>
      </c>
      <c r="Z82" s="42">
        <f>SUM(Z2:Z81)</f>
        <v>51.759999999999991</v>
      </c>
      <c r="AA82" s="42">
        <f>SUM(AA2:AA81)</f>
        <v>60538.400000000001</v>
      </c>
      <c r="AB82" s="42">
        <f>SUM(AB2:AB81)</f>
        <v>50</v>
      </c>
      <c r="AC82" s="42">
        <f>SUM(AC2:AC81)</f>
        <v>1830</v>
      </c>
      <c r="AD82" s="42">
        <f>SUM(AD2:AD81)</f>
        <v>4511</v>
      </c>
    </row>
    <row r="83" spans="1:30" ht="38.25" x14ac:dyDescent="0.2">
      <c r="A83" s="18">
        <v>5</v>
      </c>
      <c r="B83" s="152" t="s">
        <v>200</v>
      </c>
      <c r="C83" s="52"/>
      <c r="D83" s="52">
        <f>171-5</f>
        <v>166</v>
      </c>
      <c r="E83" s="52"/>
      <c r="F83" s="52"/>
      <c r="G83" s="151">
        <f>70*27</f>
        <v>1890</v>
      </c>
      <c r="H83" s="90">
        <f>38536/8</f>
        <v>4817</v>
      </c>
      <c r="I83" s="151">
        <f>70*27</f>
        <v>1890</v>
      </c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</row>
    <row r="84" spans="1:30" ht="14.25" x14ac:dyDescent="0.2">
      <c r="A84" s="18">
        <v>85</v>
      </c>
      <c r="B84" s="150" t="s">
        <v>199</v>
      </c>
      <c r="C84" s="52"/>
      <c r="D84" s="52">
        <f>+D82+D83</f>
        <v>304</v>
      </c>
      <c r="E84" s="52">
        <f>+E82+E83</f>
        <v>0</v>
      </c>
      <c r="F84" s="52">
        <f>+F82+F83</f>
        <v>0</v>
      </c>
      <c r="G84" s="52">
        <f>+G82+G83</f>
        <v>2539</v>
      </c>
      <c r="H84" s="149">
        <f>+H82+H83</f>
        <v>4888</v>
      </c>
      <c r="I84" s="41">
        <f>+I82+I83</f>
        <v>1946</v>
      </c>
      <c r="J84" s="52">
        <f>+J82+J83</f>
        <v>240</v>
      </c>
      <c r="K84" s="41">
        <f>+K82+K83</f>
        <v>107</v>
      </c>
      <c r="L84" s="148">
        <f>+L82+L83</f>
        <v>41</v>
      </c>
      <c r="M84" s="148">
        <f>+M82+M83</f>
        <v>8</v>
      </c>
      <c r="N84" s="148">
        <f>+N82+N83</f>
        <v>9</v>
      </c>
      <c r="O84" s="41">
        <f>+O82+O83</f>
        <v>72</v>
      </c>
      <c r="P84" s="41">
        <f>+P82+P83</f>
        <v>4</v>
      </c>
      <c r="Q84" s="147">
        <f>+Q82+Q83</f>
        <v>28</v>
      </c>
      <c r="R84" s="147">
        <f>+R82+R83</f>
        <v>21</v>
      </c>
      <c r="S84" s="147">
        <f>+S82+S83</f>
        <v>23</v>
      </c>
      <c r="T84" s="147">
        <f>+T82+T83</f>
        <v>27</v>
      </c>
      <c r="U84" s="147">
        <f>+U82+U83</f>
        <v>98</v>
      </c>
      <c r="V84" s="147">
        <f>+V82+V83</f>
        <v>44</v>
      </c>
      <c r="W84" s="147">
        <f>+W82+W83</f>
        <v>14</v>
      </c>
      <c r="X84" s="52">
        <f>+X82+X83</f>
        <v>111418</v>
      </c>
      <c r="Y84" s="52">
        <f>+Y82+Y83</f>
        <v>125</v>
      </c>
      <c r="Z84" s="41">
        <f>+Z82+Z83</f>
        <v>51.759999999999991</v>
      </c>
      <c r="AA84" s="41">
        <f>+AA82+AA83</f>
        <v>60538.400000000001</v>
      </c>
      <c r="AB84" s="41">
        <f>+AB82+AB83</f>
        <v>50</v>
      </c>
      <c r="AC84" s="146">
        <f>+AC82+AC83</f>
        <v>1830</v>
      </c>
      <c r="AD84" s="52">
        <f>+AD82+AD83</f>
        <v>4511</v>
      </c>
    </row>
    <row r="86" spans="1:30" x14ac:dyDescent="0.2">
      <c r="W86" s="145">
        <f>+Q84+R84+S84+T84+U84+V84+W84</f>
        <v>255</v>
      </c>
    </row>
    <row r="87" spans="1:30" ht="13.5" thickBot="1" x14ac:dyDescent="0.25">
      <c r="H87" s="144">
        <f>+H84+I84</f>
        <v>6834</v>
      </c>
    </row>
    <row r="88" spans="1:30" x14ac:dyDescent="0.2">
      <c r="B88" s="103" t="s">
        <v>154</v>
      </c>
    </row>
    <row r="89" spans="1:30" x14ac:dyDescent="0.2">
      <c r="B89" s="102"/>
    </row>
    <row r="90" spans="1:30" x14ac:dyDescent="0.2">
      <c r="B90" s="102" t="s">
        <v>198</v>
      </c>
    </row>
    <row r="91" spans="1:30" ht="13.5" thickBot="1" x14ac:dyDescent="0.25">
      <c r="B91" s="101" t="s">
        <v>152</v>
      </c>
    </row>
    <row r="94" spans="1:30" x14ac:dyDescent="0.2">
      <c r="M94" s="17">
        <f>+A81-23</f>
        <v>57</v>
      </c>
    </row>
  </sheetData>
  <autoFilter ref="B1:Y84" xr:uid="{0C0D8E46-A384-4BB4-B34B-0A105893D84D}"/>
  <conditionalFormatting sqref="B1">
    <cfRule type="duplicateValues" dxfId="2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C15B-E15E-424F-BF4B-A3D3503BB23D}">
  <dimension ref="A1:U79"/>
  <sheetViews>
    <sheetView tabSelected="1" zoomScale="93" zoomScaleNormal="93" workbookViewId="0">
      <pane xSplit="2" ySplit="1" topLeftCell="C62" activePane="bottomRight" state="frozen"/>
      <selection pane="topRight" activeCell="C1" sqref="C1"/>
      <selection pane="bottomLeft" activeCell="A2" sqref="A2"/>
      <selection pane="bottomRight" activeCell="B80" sqref="B80"/>
    </sheetView>
  </sheetViews>
  <sheetFormatPr baseColWidth="10" defaultRowHeight="12.75" x14ac:dyDescent="0.2"/>
  <cols>
    <col min="1" max="1" width="4.75" style="17" customWidth="1"/>
    <col min="2" max="2" width="30.375" style="17" customWidth="1"/>
    <col min="3" max="20" width="10" style="17" customWidth="1"/>
    <col min="21" max="16384" width="11" style="17"/>
  </cols>
  <sheetData>
    <row r="1" spans="1:21" ht="90" x14ac:dyDescent="0.2">
      <c r="A1" s="203" t="s">
        <v>0</v>
      </c>
      <c r="B1" s="202" t="s">
        <v>1</v>
      </c>
      <c r="C1" s="201" t="s">
        <v>2</v>
      </c>
      <c r="D1" s="200" t="s">
        <v>3</v>
      </c>
      <c r="E1" s="200" t="s">
        <v>4</v>
      </c>
      <c r="F1" s="200" t="s">
        <v>5</v>
      </c>
      <c r="G1" s="199" t="s">
        <v>6</v>
      </c>
      <c r="H1" s="198" t="s">
        <v>7</v>
      </c>
      <c r="I1" s="198" t="s">
        <v>8</v>
      </c>
      <c r="J1" s="198" t="s">
        <v>9</v>
      </c>
      <c r="K1" s="197" t="s">
        <v>10</v>
      </c>
      <c r="L1" s="196" t="s">
        <v>12</v>
      </c>
      <c r="M1" s="195" t="s">
        <v>13</v>
      </c>
      <c r="N1" s="194" t="s">
        <v>141</v>
      </c>
      <c r="O1" s="193" t="s">
        <v>18</v>
      </c>
      <c r="P1" s="192" t="s">
        <v>17</v>
      </c>
      <c r="Q1" s="192" t="s">
        <v>16</v>
      </c>
      <c r="R1" s="192" t="s">
        <v>15</v>
      </c>
      <c r="S1" s="192" t="s">
        <v>19</v>
      </c>
      <c r="T1" s="191" t="s">
        <v>225</v>
      </c>
      <c r="U1" s="65" t="s">
        <v>25</v>
      </c>
    </row>
    <row r="2" spans="1:21" ht="30" customHeight="1" x14ac:dyDescent="0.2">
      <c r="A2" s="52">
        <v>1</v>
      </c>
      <c r="B2" s="190" t="s">
        <v>26</v>
      </c>
      <c r="C2" s="52" t="s">
        <v>27</v>
      </c>
      <c r="D2" s="97">
        <v>1</v>
      </c>
      <c r="E2" s="20" t="s">
        <v>28</v>
      </c>
      <c r="F2" s="20" t="s">
        <v>29</v>
      </c>
      <c r="G2" s="70">
        <f>SUM(K2:T2)</f>
        <v>2</v>
      </c>
      <c r="H2" s="52"/>
      <c r="I2" s="52"/>
      <c r="J2" s="52">
        <v>4</v>
      </c>
      <c r="K2" s="52">
        <v>1</v>
      </c>
      <c r="L2" s="52"/>
      <c r="M2" s="52"/>
      <c r="N2" s="52"/>
      <c r="O2" s="52"/>
      <c r="P2" s="52"/>
      <c r="Q2" s="52"/>
      <c r="R2" s="52"/>
      <c r="S2" s="52"/>
      <c r="T2" s="52">
        <v>1</v>
      </c>
      <c r="U2" s="52">
        <v>1</v>
      </c>
    </row>
    <row r="3" spans="1:21" ht="30" customHeight="1" x14ac:dyDescent="0.2">
      <c r="A3" s="52">
        <v>2</v>
      </c>
      <c r="B3" s="190" t="s">
        <v>30</v>
      </c>
      <c r="C3" s="52" t="s">
        <v>27</v>
      </c>
      <c r="D3" s="19">
        <v>1</v>
      </c>
      <c r="E3" s="20" t="s">
        <v>28</v>
      </c>
      <c r="F3" s="20" t="s">
        <v>29</v>
      </c>
      <c r="G3" s="70">
        <f>SUM(K3:T3)</f>
        <v>2</v>
      </c>
      <c r="H3" s="52"/>
      <c r="I3" s="52"/>
      <c r="J3" s="52">
        <v>5</v>
      </c>
      <c r="K3" s="52">
        <v>1</v>
      </c>
      <c r="L3" s="52"/>
      <c r="M3" s="52"/>
      <c r="N3" s="52"/>
      <c r="O3" s="52"/>
      <c r="P3" s="52"/>
      <c r="Q3" s="52"/>
      <c r="R3" s="52"/>
      <c r="S3" s="52"/>
      <c r="T3" s="52">
        <v>1</v>
      </c>
      <c r="U3" s="52">
        <v>1</v>
      </c>
    </row>
    <row r="4" spans="1:21" ht="30" customHeight="1" x14ac:dyDescent="0.2">
      <c r="A4" s="52">
        <v>3</v>
      </c>
      <c r="B4" s="190" t="s">
        <v>224</v>
      </c>
      <c r="C4" s="52" t="s">
        <v>33</v>
      </c>
      <c r="D4" s="19">
        <v>1</v>
      </c>
      <c r="E4" s="20" t="s">
        <v>28</v>
      </c>
      <c r="F4" s="20" t="s">
        <v>29</v>
      </c>
      <c r="G4" s="70">
        <f>SUM(K4:T4)</f>
        <v>1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>
        <v>1</v>
      </c>
      <c r="U4" s="52"/>
    </row>
    <row r="5" spans="1:21" ht="30" customHeight="1" x14ac:dyDescent="0.2">
      <c r="A5" s="52">
        <v>4</v>
      </c>
      <c r="B5" s="190" t="s">
        <v>31</v>
      </c>
      <c r="C5" s="52" t="s">
        <v>27</v>
      </c>
      <c r="D5" s="19">
        <v>1</v>
      </c>
      <c r="E5" s="20" t="s">
        <v>28</v>
      </c>
      <c r="F5" s="20" t="s">
        <v>29</v>
      </c>
      <c r="G5" s="70">
        <f>SUM(K5:T5)</f>
        <v>1</v>
      </c>
      <c r="H5" s="52"/>
      <c r="I5" s="52"/>
      <c r="J5" s="52">
        <v>4</v>
      </c>
      <c r="K5" s="52"/>
      <c r="L5" s="52"/>
      <c r="M5" s="52"/>
      <c r="N5" s="52"/>
      <c r="O5" s="52"/>
      <c r="P5" s="52"/>
      <c r="Q5" s="52"/>
      <c r="R5" s="52">
        <v>1</v>
      </c>
      <c r="S5" s="52"/>
      <c r="T5" s="52"/>
      <c r="U5" s="52">
        <v>1</v>
      </c>
    </row>
    <row r="6" spans="1:21" ht="30" customHeight="1" x14ac:dyDescent="0.2">
      <c r="A6" s="52">
        <v>5</v>
      </c>
      <c r="B6" s="190" t="s">
        <v>32</v>
      </c>
      <c r="C6" s="52" t="s">
        <v>33</v>
      </c>
      <c r="D6" s="19">
        <v>6</v>
      </c>
      <c r="E6" s="20" t="s">
        <v>28</v>
      </c>
      <c r="F6" s="20" t="s">
        <v>29</v>
      </c>
      <c r="G6" s="70">
        <f>SUM(K6:T6)</f>
        <v>1</v>
      </c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>
        <v>1</v>
      </c>
      <c r="U6" s="52">
        <v>8</v>
      </c>
    </row>
    <row r="7" spans="1:21" ht="30" customHeight="1" x14ac:dyDescent="0.2">
      <c r="A7" s="52">
        <v>6</v>
      </c>
      <c r="B7" s="190" t="s">
        <v>34</v>
      </c>
      <c r="C7" s="52" t="s">
        <v>33</v>
      </c>
      <c r="D7" s="19">
        <v>10</v>
      </c>
      <c r="E7" s="20" t="s">
        <v>28</v>
      </c>
      <c r="F7" s="20" t="s">
        <v>29</v>
      </c>
      <c r="G7" s="70">
        <f>SUM(K7:T7)</f>
        <v>18</v>
      </c>
      <c r="H7" s="52">
        <v>13</v>
      </c>
      <c r="I7" s="52">
        <v>13</v>
      </c>
      <c r="J7" s="52">
        <v>20</v>
      </c>
      <c r="K7" s="52">
        <v>13</v>
      </c>
      <c r="L7" s="52">
        <v>2</v>
      </c>
      <c r="M7" s="52">
        <v>1</v>
      </c>
      <c r="N7" s="52"/>
      <c r="O7" s="52">
        <v>1</v>
      </c>
      <c r="P7" s="52"/>
      <c r="Q7" s="52"/>
      <c r="R7" s="52"/>
      <c r="S7" s="52"/>
      <c r="T7" s="52">
        <v>1</v>
      </c>
      <c r="U7" s="52">
        <v>1</v>
      </c>
    </row>
    <row r="8" spans="1:21" ht="30" customHeight="1" x14ac:dyDescent="0.2">
      <c r="A8" s="52">
        <v>7</v>
      </c>
      <c r="B8" s="190" t="s">
        <v>137</v>
      </c>
      <c r="C8" s="52" t="s">
        <v>33</v>
      </c>
      <c r="D8" s="19">
        <v>1</v>
      </c>
      <c r="E8" s="20" t="s">
        <v>28</v>
      </c>
      <c r="F8" s="20" t="s">
        <v>29</v>
      </c>
      <c r="G8" s="70">
        <f>SUM(K8:T8)</f>
        <v>4</v>
      </c>
      <c r="H8" s="52"/>
      <c r="I8" s="52"/>
      <c r="J8" s="52">
        <v>3</v>
      </c>
      <c r="K8" s="52">
        <v>2</v>
      </c>
      <c r="L8" s="52"/>
      <c r="M8" s="52"/>
      <c r="N8" s="52"/>
      <c r="O8" s="52"/>
      <c r="P8" s="52"/>
      <c r="Q8" s="52"/>
      <c r="R8" s="52"/>
      <c r="S8" s="52">
        <v>1</v>
      </c>
      <c r="T8" s="52">
        <v>1</v>
      </c>
      <c r="U8" s="52">
        <v>1</v>
      </c>
    </row>
    <row r="9" spans="1:21" ht="30" customHeight="1" x14ac:dyDescent="0.2">
      <c r="A9" s="52">
        <v>8</v>
      </c>
      <c r="B9" s="190" t="s">
        <v>35</v>
      </c>
      <c r="C9" s="52" t="s">
        <v>27</v>
      </c>
      <c r="D9" s="19">
        <v>1</v>
      </c>
      <c r="E9" s="20" t="s">
        <v>28</v>
      </c>
      <c r="F9" s="20" t="s">
        <v>29</v>
      </c>
      <c r="G9" s="70">
        <f>SUM(K9:T9)</f>
        <v>3</v>
      </c>
      <c r="H9" s="52"/>
      <c r="I9" s="52"/>
      <c r="J9" s="52">
        <v>4</v>
      </c>
      <c r="K9" s="52">
        <v>1</v>
      </c>
      <c r="L9" s="52"/>
      <c r="M9" s="52"/>
      <c r="N9" s="52"/>
      <c r="O9" s="52"/>
      <c r="P9" s="52"/>
      <c r="Q9" s="52"/>
      <c r="R9" s="52"/>
      <c r="S9" s="52">
        <v>1</v>
      </c>
      <c r="T9" s="52">
        <v>1</v>
      </c>
      <c r="U9" s="52">
        <v>1</v>
      </c>
    </row>
    <row r="10" spans="1:21" ht="30" customHeight="1" x14ac:dyDescent="0.2">
      <c r="A10" s="52">
        <v>9</v>
      </c>
      <c r="B10" s="190" t="s">
        <v>37</v>
      </c>
      <c r="C10" s="52" t="s">
        <v>33</v>
      </c>
      <c r="D10" s="19">
        <v>1</v>
      </c>
      <c r="E10" s="20" t="s">
        <v>28</v>
      </c>
      <c r="F10" s="20" t="s">
        <v>29</v>
      </c>
      <c r="G10" s="70">
        <f>SUM(K10:T10)</f>
        <v>0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</row>
    <row r="11" spans="1:21" ht="30" customHeight="1" x14ac:dyDescent="0.2">
      <c r="A11" s="52">
        <v>10</v>
      </c>
      <c r="B11" s="190" t="s">
        <v>116</v>
      </c>
      <c r="C11" s="52" t="s">
        <v>33</v>
      </c>
      <c r="D11" s="19">
        <v>1</v>
      </c>
      <c r="E11" s="20" t="s">
        <v>28</v>
      </c>
      <c r="F11" s="20" t="s">
        <v>29</v>
      </c>
      <c r="G11" s="70">
        <f>SUM(K11:T11)</f>
        <v>1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>
        <v>1</v>
      </c>
      <c r="U11" s="52"/>
    </row>
    <row r="12" spans="1:21" ht="30" customHeight="1" x14ac:dyDescent="0.2">
      <c r="A12" s="52">
        <v>11</v>
      </c>
      <c r="B12" s="190" t="s">
        <v>115</v>
      </c>
      <c r="C12" s="52" t="s">
        <v>33</v>
      </c>
      <c r="D12" s="19">
        <v>1</v>
      </c>
      <c r="E12" s="20" t="s">
        <v>28</v>
      </c>
      <c r="F12" s="20" t="s">
        <v>29</v>
      </c>
      <c r="G12" s="70">
        <f>SUM(K12:T12)</f>
        <v>1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>
        <v>1</v>
      </c>
      <c r="U12" s="52"/>
    </row>
    <row r="13" spans="1:21" ht="30" customHeight="1" x14ac:dyDescent="0.2">
      <c r="A13" s="52">
        <v>12</v>
      </c>
      <c r="B13" s="190" t="s">
        <v>38</v>
      </c>
      <c r="C13" s="52" t="s">
        <v>27</v>
      </c>
      <c r="D13" s="19">
        <v>1</v>
      </c>
      <c r="E13" s="20" t="s">
        <v>28</v>
      </c>
      <c r="F13" s="20" t="s">
        <v>29</v>
      </c>
      <c r="G13" s="70">
        <f>SUM(K13:T13)</f>
        <v>5</v>
      </c>
      <c r="H13" s="52"/>
      <c r="I13" s="52"/>
      <c r="J13" s="52">
        <v>5</v>
      </c>
      <c r="K13" s="52">
        <v>3</v>
      </c>
      <c r="L13" s="52"/>
      <c r="M13" s="52">
        <v>1</v>
      </c>
      <c r="N13" s="52"/>
      <c r="O13" s="52"/>
      <c r="P13" s="52"/>
      <c r="Q13" s="52"/>
      <c r="R13" s="52"/>
      <c r="S13" s="52">
        <v>1</v>
      </c>
      <c r="T13" s="52"/>
      <c r="U13" s="52">
        <v>1</v>
      </c>
    </row>
    <row r="14" spans="1:21" ht="30" customHeight="1" x14ac:dyDescent="0.2">
      <c r="A14" s="52">
        <v>13</v>
      </c>
      <c r="B14" s="190" t="s">
        <v>136</v>
      </c>
      <c r="C14" s="52" t="s">
        <v>33</v>
      </c>
      <c r="D14" s="19">
        <v>1</v>
      </c>
      <c r="E14" s="20" t="s">
        <v>28</v>
      </c>
      <c r="F14" s="20" t="s">
        <v>29</v>
      </c>
      <c r="G14" s="70">
        <f>SUM(K14:T14)</f>
        <v>1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>
        <v>1</v>
      </c>
      <c r="U14" s="52"/>
    </row>
    <row r="15" spans="1:21" ht="30" customHeight="1" x14ac:dyDescent="0.2">
      <c r="A15" s="52">
        <v>14</v>
      </c>
      <c r="B15" s="190" t="s">
        <v>39</v>
      </c>
      <c r="C15" s="52" t="s">
        <v>33</v>
      </c>
      <c r="D15" s="19">
        <v>1</v>
      </c>
      <c r="E15" s="20" t="s">
        <v>28</v>
      </c>
      <c r="F15" s="20" t="s">
        <v>29</v>
      </c>
      <c r="G15" s="70">
        <f>SUM(K15:T15)</f>
        <v>1</v>
      </c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>
        <v>1</v>
      </c>
      <c r="U15" s="52"/>
    </row>
    <row r="16" spans="1:21" ht="30" customHeight="1" x14ac:dyDescent="0.2">
      <c r="A16" s="52">
        <v>15</v>
      </c>
      <c r="B16" s="190" t="s">
        <v>40</v>
      </c>
      <c r="C16" s="52" t="s">
        <v>27</v>
      </c>
      <c r="D16" s="19">
        <v>1</v>
      </c>
      <c r="E16" s="20" t="s">
        <v>28</v>
      </c>
      <c r="F16" s="20" t="s">
        <v>29</v>
      </c>
      <c r="G16" s="70">
        <f>SUM(K16:T16)</f>
        <v>7</v>
      </c>
      <c r="H16" s="52">
        <v>1</v>
      </c>
      <c r="I16" s="52"/>
      <c r="J16" s="52">
        <v>5</v>
      </c>
      <c r="K16" s="52">
        <v>1</v>
      </c>
      <c r="L16" s="52"/>
      <c r="M16" s="52"/>
      <c r="N16" s="52"/>
      <c r="O16" s="52"/>
      <c r="P16" s="52"/>
      <c r="Q16" s="52"/>
      <c r="R16" s="52"/>
      <c r="S16" s="52">
        <v>6</v>
      </c>
      <c r="T16" s="52"/>
      <c r="U16" s="52">
        <v>1</v>
      </c>
    </row>
    <row r="17" spans="1:21" ht="30" customHeight="1" x14ac:dyDescent="0.2">
      <c r="A17" s="52">
        <v>16</v>
      </c>
      <c r="B17" s="190" t="s">
        <v>41</v>
      </c>
      <c r="C17" s="52" t="s">
        <v>27</v>
      </c>
      <c r="D17" s="19">
        <v>1</v>
      </c>
      <c r="E17" s="20" t="s">
        <v>28</v>
      </c>
      <c r="F17" s="20" t="s">
        <v>29</v>
      </c>
      <c r="G17" s="70">
        <f>SUM(K17:T17)</f>
        <v>2</v>
      </c>
      <c r="H17" s="52"/>
      <c r="I17" s="52"/>
      <c r="J17" s="52">
        <v>2</v>
      </c>
      <c r="K17" s="52"/>
      <c r="L17" s="52"/>
      <c r="M17" s="52"/>
      <c r="N17" s="52"/>
      <c r="O17" s="52"/>
      <c r="P17" s="52"/>
      <c r="Q17" s="52"/>
      <c r="R17" s="52"/>
      <c r="S17" s="52">
        <v>2</v>
      </c>
      <c r="T17" s="52"/>
      <c r="U17" s="52">
        <v>1</v>
      </c>
    </row>
    <row r="18" spans="1:21" ht="30" customHeight="1" x14ac:dyDescent="0.2">
      <c r="A18" s="52">
        <v>17</v>
      </c>
      <c r="B18" s="190" t="s">
        <v>171</v>
      </c>
      <c r="C18" s="52" t="s">
        <v>33</v>
      </c>
      <c r="D18" s="19">
        <v>1</v>
      </c>
      <c r="E18" s="20" t="s">
        <v>28</v>
      </c>
      <c r="F18" s="20" t="s">
        <v>29</v>
      </c>
      <c r="G18" s="70">
        <f>SUM(K18:T18)</f>
        <v>1</v>
      </c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>
        <v>1</v>
      </c>
      <c r="U18" s="52"/>
    </row>
    <row r="19" spans="1:21" ht="30" customHeight="1" x14ac:dyDescent="0.2">
      <c r="A19" s="52">
        <v>18</v>
      </c>
      <c r="B19" s="190" t="s">
        <v>223</v>
      </c>
      <c r="C19" s="52" t="s">
        <v>27</v>
      </c>
      <c r="D19" s="19">
        <v>1</v>
      </c>
      <c r="E19" s="20" t="s">
        <v>28</v>
      </c>
      <c r="F19" s="20" t="s">
        <v>29</v>
      </c>
      <c r="G19" s="70">
        <f>SUM(K19:T19)</f>
        <v>2</v>
      </c>
      <c r="H19" s="52"/>
      <c r="I19" s="52"/>
      <c r="J19" s="52">
        <v>3</v>
      </c>
      <c r="K19" s="52"/>
      <c r="L19" s="52"/>
      <c r="M19" s="52"/>
      <c r="N19" s="52"/>
      <c r="O19" s="52"/>
      <c r="P19" s="52"/>
      <c r="Q19" s="52"/>
      <c r="R19" s="52"/>
      <c r="S19" s="52">
        <v>1</v>
      </c>
      <c r="T19" s="52">
        <v>1</v>
      </c>
      <c r="U19" s="52">
        <v>1</v>
      </c>
    </row>
    <row r="20" spans="1:21" ht="30" customHeight="1" x14ac:dyDescent="0.2">
      <c r="A20" s="52">
        <v>19</v>
      </c>
      <c r="B20" s="190" t="s">
        <v>43</v>
      </c>
      <c r="C20" s="52" t="s">
        <v>27</v>
      </c>
      <c r="D20" s="19">
        <v>1</v>
      </c>
      <c r="E20" s="20" t="s">
        <v>28</v>
      </c>
      <c r="F20" s="20" t="s">
        <v>29</v>
      </c>
      <c r="G20" s="70">
        <f>SUM(K20:T20)</f>
        <v>4</v>
      </c>
      <c r="H20" s="52"/>
      <c r="I20" s="52"/>
      <c r="J20" s="52">
        <v>2</v>
      </c>
      <c r="K20" s="52">
        <v>1</v>
      </c>
      <c r="L20" s="52"/>
      <c r="M20" s="52"/>
      <c r="N20" s="52"/>
      <c r="O20" s="52"/>
      <c r="P20" s="52"/>
      <c r="Q20" s="52">
        <v>1</v>
      </c>
      <c r="R20" s="52"/>
      <c r="S20" s="52">
        <v>1</v>
      </c>
      <c r="T20" s="52">
        <v>1</v>
      </c>
      <c r="U20" s="52">
        <v>1</v>
      </c>
    </row>
    <row r="21" spans="1:21" ht="30" customHeight="1" x14ac:dyDescent="0.2">
      <c r="A21" s="52">
        <v>20</v>
      </c>
      <c r="B21" s="190" t="s">
        <v>170</v>
      </c>
      <c r="C21" s="52" t="s">
        <v>33</v>
      </c>
      <c r="D21" s="19">
        <v>4</v>
      </c>
      <c r="E21" s="20" t="s">
        <v>28</v>
      </c>
      <c r="F21" s="20" t="s">
        <v>29</v>
      </c>
      <c r="G21" s="70">
        <f>SUM(K21:T21)</f>
        <v>1</v>
      </c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>
        <v>1</v>
      </c>
      <c r="U21" s="52"/>
    </row>
    <row r="22" spans="1:21" ht="30" customHeight="1" x14ac:dyDescent="0.2">
      <c r="A22" s="52">
        <v>21</v>
      </c>
      <c r="B22" s="190" t="s">
        <v>44</v>
      </c>
      <c r="C22" s="52" t="s">
        <v>27</v>
      </c>
      <c r="D22" s="19">
        <v>1</v>
      </c>
      <c r="E22" s="20" t="s">
        <v>28</v>
      </c>
      <c r="F22" s="20" t="s">
        <v>29</v>
      </c>
      <c r="G22" s="70">
        <f>SUM(K22:T22)</f>
        <v>3</v>
      </c>
      <c r="H22" s="52"/>
      <c r="I22" s="52"/>
      <c r="J22" s="52">
        <v>2</v>
      </c>
      <c r="K22" s="52"/>
      <c r="L22" s="52"/>
      <c r="M22" s="52"/>
      <c r="N22" s="52"/>
      <c r="O22" s="52"/>
      <c r="P22" s="52"/>
      <c r="Q22" s="52"/>
      <c r="R22" s="52"/>
      <c r="S22" s="52">
        <v>2</v>
      </c>
      <c r="T22" s="52">
        <v>1</v>
      </c>
      <c r="U22" s="52">
        <v>1</v>
      </c>
    </row>
    <row r="23" spans="1:21" ht="30" customHeight="1" x14ac:dyDescent="0.2">
      <c r="A23" s="52">
        <v>22</v>
      </c>
      <c r="B23" s="190" t="s">
        <v>45</v>
      </c>
      <c r="C23" s="52" t="s">
        <v>27</v>
      </c>
      <c r="D23" s="19">
        <v>1</v>
      </c>
      <c r="E23" s="20" t="s">
        <v>28</v>
      </c>
      <c r="F23" s="20" t="s">
        <v>29</v>
      </c>
      <c r="G23" s="70">
        <f>SUM(K23:T23)</f>
        <v>14</v>
      </c>
      <c r="H23" s="52"/>
      <c r="I23" s="52"/>
      <c r="J23" s="52">
        <v>3</v>
      </c>
      <c r="K23" s="52">
        <v>5</v>
      </c>
      <c r="L23" s="52">
        <v>2</v>
      </c>
      <c r="M23" s="52"/>
      <c r="N23" s="52"/>
      <c r="O23" s="52"/>
      <c r="P23" s="52">
        <v>1</v>
      </c>
      <c r="Q23" s="52"/>
      <c r="R23" s="52">
        <v>2</v>
      </c>
      <c r="S23" s="52">
        <v>3</v>
      </c>
      <c r="T23" s="52">
        <v>1</v>
      </c>
      <c r="U23" s="52">
        <v>1</v>
      </c>
    </row>
    <row r="24" spans="1:21" ht="30" customHeight="1" x14ac:dyDescent="0.2">
      <c r="A24" s="52">
        <v>23</v>
      </c>
      <c r="B24" s="190" t="s">
        <v>168</v>
      </c>
      <c r="C24" s="52" t="s">
        <v>33</v>
      </c>
      <c r="D24" s="19">
        <v>1</v>
      </c>
      <c r="E24" s="20" t="s">
        <v>28</v>
      </c>
      <c r="F24" s="20" t="s">
        <v>29</v>
      </c>
      <c r="G24" s="70">
        <f>SUM(K24:T24)</f>
        <v>1</v>
      </c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>
        <v>1</v>
      </c>
      <c r="U24" s="52"/>
    </row>
    <row r="25" spans="1:21" ht="30" customHeight="1" x14ac:dyDescent="0.2">
      <c r="A25" s="52">
        <v>24</v>
      </c>
      <c r="B25" s="190" t="s">
        <v>46</v>
      </c>
      <c r="C25" s="52" t="s">
        <v>27</v>
      </c>
      <c r="D25" s="19">
        <v>1</v>
      </c>
      <c r="E25" s="20" t="s">
        <v>28</v>
      </c>
      <c r="F25" s="20" t="s">
        <v>29</v>
      </c>
      <c r="G25" s="70">
        <f>SUM(K25:T25)</f>
        <v>0</v>
      </c>
      <c r="H25" s="52"/>
      <c r="I25" s="52"/>
      <c r="J25" s="52">
        <v>4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>
        <v>1</v>
      </c>
    </row>
    <row r="26" spans="1:21" ht="30" customHeight="1" x14ac:dyDescent="0.2">
      <c r="A26" s="52">
        <v>25</v>
      </c>
      <c r="B26" s="190" t="s">
        <v>167</v>
      </c>
      <c r="C26" s="52" t="s">
        <v>33</v>
      </c>
      <c r="D26" s="19">
        <v>1</v>
      </c>
      <c r="E26" s="20" t="s">
        <v>28</v>
      </c>
      <c r="F26" s="20" t="s">
        <v>29</v>
      </c>
      <c r="G26" s="70">
        <f>SUM(K26:T26)</f>
        <v>0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</row>
    <row r="27" spans="1:21" ht="30" customHeight="1" x14ac:dyDescent="0.2">
      <c r="A27" s="52">
        <v>26</v>
      </c>
      <c r="B27" s="190" t="s">
        <v>49</v>
      </c>
      <c r="C27" s="52" t="s">
        <v>33</v>
      </c>
      <c r="D27" s="19">
        <v>1</v>
      </c>
      <c r="E27" s="20" t="s">
        <v>28</v>
      </c>
      <c r="F27" s="20" t="s">
        <v>29</v>
      </c>
      <c r="G27" s="70">
        <f>SUM(K27:T27)</f>
        <v>2</v>
      </c>
      <c r="H27" s="52"/>
      <c r="I27" s="52"/>
      <c r="J27" s="52">
        <v>2</v>
      </c>
      <c r="K27" s="52">
        <v>1</v>
      </c>
      <c r="L27" s="52"/>
      <c r="M27" s="52"/>
      <c r="N27" s="52"/>
      <c r="O27" s="52"/>
      <c r="P27" s="52"/>
      <c r="Q27" s="52"/>
      <c r="R27" s="52"/>
      <c r="S27" s="52"/>
      <c r="T27" s="52">
        <v>1</v>
      </c>
      <c r="U27" s="52">
        <v>1</v>
      </c>
    </row>
    <row r="28" spans="1:21" ht="30" customHeight="1" x14ac:dyDescent="0.2">
      <c r="A28" s="52">
        <v>27</v>
      </c>
      <c r="B28" s="190" t="s">
        <v>50</v>
      </c>
      <c r="C28" s="52" t="s">
        <v>33</v>
      </c>
      <c r="D28" s="19">
        <v>1</v>
      </c>
      <c r="E28" s="20" t="s">
        <v>28</v>
      </c>
      <c r="F28" s="20" t="s">
        <v>29</v>
      </c>
      <c r="G28" s="70">
        <f>SUM(K28:T28)</f>
        <v>1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>
        <v>1</v>
      </c>
      <c r="U28" s="52"/>
    </row>
    <row r="29" spans="1:21" ht="30" customHeight="1" x14ac:dyDescent="0.2">
      <c r="A29" s="52">
        <v>28</v>
      </c>
      <c r="B29" s="190" t="s">
        <v>113</v>
      </c>
      <c r="C29" s="52" t="s">
        <v>33</v>
      </c>
      <c r="D29" s="19">
        <v>1</v>
      </c>
      <c r="E29" s="20" t="s">
        <v>28</v>
      </c>
      <c r="F29" s="20" t="s">
        <v>29</v>
      </c>
      <c r="G29" s="70">
        <f>SUM(K29:T29)</f>
        <v>3</v>
      </c>
      <c r="H29" s="52"/>
      <c r="I29" s="52">
        <v>1</v>
      </c>
      <c r="J29" s="52">
        <v>3</v>
      </c>
      <c r="K29" s="52">
        <v>1</v>
      </c>
      <c r="L29" s="52"/>
      <c r="M29" s="52"/>
      <c r="N29" s="52"/>
      <c r="O29" s="52"/>
      <c r="P29" s="52"/>
      <c r="Q29" s="52">
        <v>1</v>
      </c>
      <c r="R29" s="52"/>
      <c r="S29" s="52">
        <v>1</v>
      </c>
      <c r="T29" s="52"/>
      <c r="U29" s="52">
        <v>1</v>
      </c>
    </row>
    <row r="30" spans="1:21" ht="30" customHeight="1" x14ac:dyDescent="0.2">
      <c r="A30" s="52">
        <v>29</v>
      </c>
      <c r="B30" s="190" t="s">
        <v>52</v>
      </c>
      <c r="C30" s="52" t="s">
        <v>33</v>
      </c>
      <c r="D30" s="19">
        <v>1</v>
      </c>
      <c r="E30" s="20" t="s">
        <v>28</v>
      </c>
      <c r="F30" s="20" t="s">
        <v>29</v>
      </c>
      <c r="G30" s="70">
        <f>SUM(K30:T30)</f>
        <v>1</v>
      </c>
      <c r="H30" s="52"/>
      <c r="I30" s="52"/>
      <c r="J30" s="52">
        <v>2</v>
      </c>
      <c r="K30" s="52"/>
      <c r="L30" s="52">
        <v>1</v>
      </c>
      <c r="M30" s="52"/>
      <c r="N30" s="52"/>
      <c r="O30" s="52"/>
      <c r="P30" s="52"/>
      <c r="Q30" s="52"/>
      <c r="R30" s="52"/>
      <c r="S30" s="52"/>
      <c r="T30" s="52"/>
      <c r="U30" s="52">
        <v>1</v>
      </c>
    </row>
    <row r="31" spans="1:21" ht="30" customHeight="1" x14ac:dyDescent="0.2">
      <c r="A31" s="52">
        <v>30</v>
      </c>
      <c r="B31" s="190" t="s">
        <v>53</v>
      </c>
      <c r="C31" s="52" t="s">
        <v>27</v>
      </c>
      <c r="D31" s="19">
        <v>1</v>
      </c>
      <c r="E31" s="20" t="s">
        <v>28</v>
      </c>
      <c r="F31" s="20" t="s">
        <v>29</v>
      </c>
      <c r="G31" s="70">
        <f>SUM(K31:T31)</f>
        <v>6</v>
      </c>
      <c r="H31" s="52"/>
      <c r="I31" s="52"/>
      <c r="J31" s="52">
        <v>2</v>
      </c>
      <c r="K31" s="52">
        <v>1</v>
      </c>
      <c r="L31" s="52">
        <v>2</v>
      </c>
      <c r="M31" s="52"/>
      <c r="N31" s="52"/>
      <c r="O31" s="52"/>
      <c r="P31" s="52"/>
      <c r="Q31" s="52"/>
      <c r="R31" s="52"/>
      <c r="S31" s="52">
        <v>2</v>
      </c>
      <c r="T31" s="52">
        <v>1</v>
      </c>
      <c r="U31" s="52">
        <v>1</v>
      </c>
    </row>
    <row r="32" spans="1:21" ht="30" customHeight="1" x14ac:dyDescent="0.2">
      <c r="A32" s="52">
        <v>31</v>
      </c>
      <c r="B32" s="190" t="s">
        <v>107</v>
      </c>
      <c r="C32" s="52" t="s">
        <v>33</v>
      </c>
      <c r="D32" s="19">
        <v>1</v>
      </c>
      <c r="E32" s="20" t="s">
        <v>28</v>
      </c>
      <c r="F32" s="20" t="s">
        <v>29</v>
      </c>
      <c r="G32" s="70">
        <f>SUM(K32:T32)</f>
        <v>1</v>
      </c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>
        <v>1</v>
      </c>
      <c r="U32" s="52"/>
    </row>
    <row r="33" spans="1:21" ht="30" customHeight="1" x14ac:dyDescent="0.2">
      <c r="A33" s="52">
        <v>32</v>
      </c>
      <c r="B33" s="190" t="s">
        <v>54</v>
      </c>
      <c r="C33" s="52" t="s">
        <v>27</v>
      </c>
      <c r="D33" s="19">
        <v>1</v>
      </c>
      <c r="E33" s="20" t="s">
        <v>28</v>
      </c>
      <c r="F33" s="20" t="s">
        <v>29</v>
      </c>
      <c r="G33" s="70">
        <f>SUM(K33:T33)</f>
        <v>2</v>
      </c>
      <c r="H33" s="52"/>
      <c r="I33" s="52"/>
      <c r="J33" s="52">
        <v>4</v>
      </c>
      <c r="K33" s="52">
        <v>1</v>
      </c>
      <c r="L33" s="52"/>
      <c r="M33" s="52"/>
      <c r="N33" s="52"/>
      <c r="O33" s="52"/>
      <c r="P33" s="52"/>
      <c r="Q33" s="52"/>
      <c r="R33" s="52"/>
      <c r="S33" s="52">
        <v>1</v>
      </c>
      <c r="T33" s="52"/>
      <c r="U33" s="52">
        <v>1</v>
      </c>
    </row>
    <row r="34" spans="1:21" ht="30" customHeight="1" x14ac:dyDescent="0.2">
      <c r="A34" s="52">
        <v>33</v>
      </c>
      <c r="B34" s="190" t="s">
        <v>131</v>
      </c>
      <c r="C34" s="52" t="s">
        <v>33</v>
      </c>
      <c r="D34" s="19">
        <v>1</v>
      </c>
      <c r="E34" s="20" t="s">
        <v>28</v>
      </c>
      <c r="F34" s="20" t="s">
        <v>29</v>
      </c>
      <c r="G34" s="70">
        <f>SUM(K34:T34)</f>
        <v>2</v>
      </c>
      <c r="H34" s="52"/>
      <c r="I34" s="52"/>
      <c r="J34" s="52">
        <v>3</v>
      </c>
      <c r="K34" s="52">
        <v>1</v>
      </c>
      <c r="L34" s="52"/>
      <c r="M34" s="52"/>
      <c r="N34" s="52"/>
      <c r="O34" s="52"/>
      <c r="P34" s="52"/>
      <c r="Q34" s="52"/>
      <c r="R34" s="52"/>
      <c r="S34" s="52"/>
      <c r="T34" s="52">
        <v>1</v>
      </c>
      <c r="U34" s="52">
        <v>1</v>
      </c>
    </row>
    <row r="35" spans="1:21" ht="30" customHeight="1" x14ac:dyDescent="0.2">
      <c r="A35" s="52">
        <v>34</v>
      </c>
      <c r="B35" s="190" t="s">
        <v>55</v>
      </c>
      <c r="C35" s="52" t="s">
        <v>27</v>
      </c>
      <c r="D35" s="19">
        <v>1</v>
      </c>
      <c r="E35" s="20" t="s">
        <v>28</v>
      </c>
      <c r="F35" s="20" t="s">
        <v>29</v>
      </c>
      <c r="G35" s="70">
        <f>SUM(K35:T35)</f>
        <v>1</v>
      </c>
      <c r="H35" s="52"/>
      <c r="I35" s="52"/>
      <c r="J35" s="52">
        <v>4</v>
      </c>
      <c r="K35" s="52"/>
      <c r="L35" s="52"/>
      <c r="M35" s="52"/>
      <c r="N35" s="52"/>
      <c r="O35" s="52"/>
      <c r="P35" s="52"/>
      <c r="Q35" s="52"/>
      <c r="R35" s="52"/>
      <c r="S35" s="52"/>
      <c r="T35" s="52">
        <v>1</v>
      </c>
      <c r="U35" s="52">
        <v>1</v>
      </c>
    </row>
    <row r="36" spans="1:21" ht="30" customHeight="1" x14ac:dyDescent="0.2">
      <c r="A36" s="52">
        <v>35</v>
      </c>
      <c r="B36" s="190" t="s">
        <v>56</v>
      </c>
      <c r="C36" s="52" t="s">
        <v>27</v>
      </c>
      <c r="D36" s="19">
        <v>1</v>
      </c>
      <c r="E36" s="20" t="s">
        <v>28</v>
      </c>
      <c r="F36" s="20" t="s">
        <v>29</v>
      </c>
      <c r="G36" s="70">
        <f>SUM(K36:T36)</f>
        <v>9</v>
      </c>
      <c r="H36" s="52"/>
      <c r="I36" s="52"/>
      <c r="J36" s="52">
        <v>3</v>
      </c>
      <c r="K36" s="52">
        <v>3</v>
      </c>
      <c r="L36" s="52"/>
      <c r="M36" s="52"/>
      <c r="N36" s="52"/>
      <c r="O36" s="52"/>
      <c r="P36" s="52"/>
      <c r="Q36" s="52"/>
      <c r="R36" s="52"/>
      <c r="S36" s="52">
        <v>5</v>
      </c>
      <c r="T36" s="52">
        <v>1</v>
      </c>
      <c r="U36" s="52">
        <v>1</v>
      </c>
    </row>
    <row r="37" spans="1:21" ht="30" customHeight="1" x14ac:dyDescent="0.2">
      <c r="A37" s="52">
        <v>36</v>
      </c>
      <c r="B37" s="190" t="s">
        <v>57</v>
      </c>
      <c r="C37" s="52" t="s">
        <v>27</v>
      </c>
      <c r="D37" s="19">
        <v>1</v>
      </c>
      <c r="E37" s="20" t="s">
        <v>28</v>
      </c>
      <c r="F37" s="20" t="s">
        <v>29</v>
      </c>
      <c r="G37" s="70">
        <f>SUM(K37:T37)</f>
        <v>2</v>
      </c>
      <c r="H37" s="52"/>
      <c r="I37" s="52"/>
      <c r="J37" s="52">
        <v>2</v>
      </c>
      <c r="K37" s="52"/>
      <c r="L37" s="52"/>
      <c r="M37" s="52"/>
      <c r="N37" s="52"/>
      <c r="O37" s="52">
        <v>1</v>
      </c>
      <c r="P37" s="52"/>
      <c r="Q37" s="52"/>
      <c r="R37" s="52"/>
      <c r="S37" s="52">
        <v>1</v>
      </c>
      <c r="T37" s="52"/>
      <c r="U37" s="52">
        <v>1</v>
      </c>
    </row>
    <row r="38" spans="1:21" ht="30" customHeight="1" x14ac:dyDescent="0.2">
      <c r="A38" s="52">
        <v>37</v>
      </c>
      <c r="B38" s="190" t="s">
        <v>166</v>
      </c>
      <c r="C38" s="52" t="s">
        <v>27</v>
      </c>
      <c r="D38" s="19">
        <v>1</v>
      </c>
      <c r="E38" s="20" t="s">
        <v>28</v>
      </c>
      <c r="F38" s="20" t="s">
        <v>29</v>
      </c>
      <c r="G38" s="70">
        <f>SUM(K38:T38)</f>
        <v>0</v>
      </c>
      <c r="H38" s="52"/>
      <c r="I38" s="52"/>
      <c r="J38" s="52">
        <v>4</v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>
        <v>1</v>
      </c>
    </row>
    <row r="39" spans="1:21" ht="30" customHeight="1" x14ac:dyDescent="0.2">
      <c r="A39" s="52">
        <v>38</v>
      </c>
      <c r="B39" s="190" t="s">
        <v>58</v>
      </c>
      <c r="C39" s="52" t="s">
        <v>27</v>
      </c>
      <c r="D39" s="19">
        <v>1</v>
      </c>
      <c r="E39" s="20" t="s">
        <v>28</v>
      </c>
      <c r="F39" s="20" t="s">
        <v>29</v>
      </c>
      <c r="G39" s="70">
        <f>SUM(K39:T39)</f>
        <v>2</v>
      </c>
      <c r="H39" s="52">
        <v>1</v>
      </c>
      <c r="I39" s="52">
        <v>1</v>
      </c>
      <c r="J39" s="52">
        <v>4</v>
      </c>
      <c r="K39" s="52">
        <v>1</v>
      </c>
      <c r="L39" s="52"/>
      <c r="M39" s="52"/>
      <c r="N39" s="52"/>
      <c r="O39" s="52"/>
      <c r="P39" s="52"/>
      <c r="Q39" s="52"/>
      <c r="R39" s="52"/>
      <c r="S39" s="52">
        <v>1</v>
      </c>
      <c r="T39" s="52"/>
      <c r="U39" s="52">
        <v>1</v>
      </c>
    </row>
    <row r="40" spans="1:21" ht="30" customHeight="1" x14ac:dyDescent="0.2">
      <c r="A40" s="52">
        <v>39</v>
      </c>
      <c r="B40" s="190" t="s">
        <v>59</v>
      </c>
      <c r="C40" s="52" t="s">
        <v>27</v>
      </c>
      <c r="D40" s="19">
        <v>1</v>
      </c>
      <c r="E40" s="20" t="s">
        <v>28</v>
      </c>
      <c r="F40" s="20" t="s">
        <v>29</v>
      </c>
      <c r="G40" s="70">
        <f>SUM(K40:T40)</f>
        <v>1</v>
      </c>
      <c r="H40" s="52"/>
      <c r="I40" s="52"/>
      <c r="J40" s="52">
        <v>2</v>
      </c>
      <c r="K40" s="52"/>
      <c r="L40" s="52"/>
      <c r="M40" s="52"/>
      <c r="N40" s="52"/>
      <c r="O40" s="52"/>
      <c r="P40" s="52"/>
      <c r="Q40" s="52"/>
      <c r="R40" s="52"/>
      <c r="S40" s="52"/>
      <c r="T40" s="52">
        <v>1</v>
      </c>
      <c r="U40" s="52">
        <v>1</v>
      </c>
    </row>
    <row r="41" spans="1:21" ht="30" customHeight="1" x14ac:dyDescent="0.2">
      <c r="A41" s="52">
        <v>40</v>
      </c>
      <c r="B41" s="190" t="s">
        <v>130</v>
      </c>
      <c r="C41" s="52" t="s">
        <v>33</v>
      </c>
      <c r="D41" s="19">
        <v>1</v>
      </c>
      <c r="E41" s="20" t="s">
        <v>28</v>
      </c>
      <c r="F41" s="20" t="s">
        <v>29</v>
      </c>
      <c r="G41" s="70">
        <f>SUM(K41:T41)</f>
        <v>2</v>
      </c>
      <c r="H41" s="52"/>
      <c r="I41" s="52"/>
      <c r="J41" s="52">
        <v>2</v>
      </c>
      <c r="K41" s="52">
        <v>2</v>
      </c>
      <c r="L41" s="52"/>
      <c r="M41" s="52"/>
      <c r="N41" s="52"/>
      <c r="O41" s="52"/>
      <c r="P41" s="52"/>
      <c r="Q41" s="52"/>
      <c r="R41" s="52"/>
      <c r="S41" s="52"/>
      <c r="T41" s="52"/>
      <c r="U41" s="52">
        <v>1</v>
      </c>
    </row>
    <row r="42" spans="1:21" ht="30" customHeight="1" x14ac:dyDescent="0.2">
      <c r="A42" s="52">
        <v>41</v>
      </c>
      <c r="B42" s="190" t="s">
        <v>165</v>
      </c>
      <c r="C42" s="52" t="s">
        <v>33</v>
      </c>
      <c r="D42" s="19">
        <v>1</v>
      </c>
      <c r="E42" s="20" t="s">
        <v>28</v>
      </c>
      <c r="F42" s="20" t="s">
        <v>29</v>
      </c>
      <c r="G42" s="70">
        <f>SUM(K42:T42)</f>
        <v>0</v>
      </c>
      <c r="H42" s="52"/>
      <c r="I42" s="52"/>
      <c r="J42" s="52">
        <v>1</v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>
        <v>1</v>
      </c>
    </row>
    <row r="43" spans="1:21" ht="30" customHeight="1" x14ac:dyDescent="0.2">
      <c r="A43" s="52">
        <v>42</v>
      </c>
      <c r="B43" s="190" t="s">
        <v>128</v>
      </c>
      <c r="C43" s="52" t="s">
        <v>33</v>
      </c>
      <c r="D43" s="19">
        <v>1</v>
      </c>
      <c r="E43" s="20" t="s">
        <v>28</v>
      </c>
      <c r="F43" s="20" t="s">
        <v>29</v>
      </c>
      <c r="G43" s="70">
        <f>SUM(K43:T43)</f>
        <v>2</v>
      </c>
      <c r="H43" s="52"/>
      <c r="I43" s="52"/>
      <c r="J43" s="52">
        <v>2</v>
      </c>
      <c r="K43" s="52">
        <v>1</v>
      </c>
      <c r="L43" s="52"/>
      <c r="M43" s="52"/>
      <c r="N43" s="52"/>
      <c r="O43" s="52"/>
      <c r="P43" s="52"/>
      <c r="Q43" s="52"/>
      <c r="R43" s="52"/>
      <c r="S43" s="52"/>
      <c r="T43" s="52">
        <v>1</v>
      </c>
      <c r="U43" s="52">
        <v>1</v>
      </c>
    </row>
    <row r="44" spans="1:21" ht="30" customHeight="1" x14ac:dyDescent="0.2">
      <c r="A44" s="52">
        <v>43</v>
      </c>
      <c r="B44" s="190" t="s">
        <v>60</v>
      </c>
      <c r="C44" s="52" t="s">
        <v>33</v>
      </c>
      <c r="D44" s="19">
        <v>1</v>
      </c>
      <c r="E44" s="20" t="s">
        <v>28</v>
      </c>
      <c r="F44" s="20" t="s">
        <v>29</v>
      </c>
      <c r="G44" s="70">
        <f>SUM(K44:T44)</f>
        <v>1</v>
      </c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>
        <v>1</v>
      </c>
      <c r="U44" s="52"/>
    </row>
    <row r="45" spans="1:21" ht="30" customHeight="1" x14ac:dyDescent="0.2">
      <c r="A45" s="52">
        <v>44</v>
      </c>
      <c r="B45" s="190" t="s">
        <v>61</v>
      </c>
      <c r="C45" s="52" t="s">
        <v>27</v>
      </c>
      <c r="D45" s="19">
        <v>1</v>
      </c>
      <c r="E45" s="20" t="s">
        <v>28</v>
      </c>
      <c r="F45" s="20" t="s">
        <v>29</v>
      </c>
      <c r="G45" s="70">
        <f>SUM(K45:T45)</f>
        <v>0</v>
      </c>
      <c r="H45" s="52"/>
      <c r="I45" s="52"/>
      <c r="J45" s="52">
        <v>2</v>
      </c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>
        <v>1</v>
      </c>
    </row>
    <row r="46" spans="1:21" ht="30" customHeight="1" x14ac:dyDescent="0.2">
      <c r="A46" s="52">
        <v>45</v>
      </c>
      <c r="B46" s="190" t="s">
        <v>62</v>
      </c>
      <c r="C46" s="52" t="s">
        <v>33</v>
      </c>
      <c r="D46" s="19">
        <v>2</v>
      </c>
      <c r="E46" s="20" t="s">
        <v>28</v>
      </c>
      <c r="F46" s="20" t="s">
        <v>29</v>
      </c>
      <c r="G46" s="70">
        <f>SUM(K46:T46)</f>
        <v>2</v>
      </c>
      <c r="H46" s="52"/>
      <c r="I46" s="52"/>
      <c r="J46" s="52">
        <v>2</v>
      </c>
      <c r="K46" s="52">
        <v>1</v>
      </c>
      <c r="L46" s="52"/>
      <c r="M46" s="52"/>
      <c r="N46" s="52"/>
      <c r="O46" s="52"/>
      <c r="P46" s="52"/>
      <c r="Q46" s="52"/>
      <c r="R46" s="52"/>
      <c r="S46" s="52"/>
      <c r="T46" s="52">
        <v>1</v>
      </c>
      <c r="U46" s="52">
        <v>1</v>
      </c>
    </row>
    <row r="47" spans="1:21" ht="30" customHeight="1" x14ac:dyDescent="0.2">
      <c r="A47" s="52">
        <v>46</v>
      </c>
      <c r="B47" s="190" t="s">
        <v>222</v>
      </c>
      <c r="C47" s="52" t="s">
        <v>33</v>
      </c>
      <c r="D47" s="19">
        <v>1</v>
      </c>
      <c r="E47" s="20" t="s">
        <v>28</v>
      </c>
      <c r="F47" s="20" t="s">
        <v>29</v>
      </c>
      <c r="G47" s="70">
        <f>SUM(K47:T47)</f>
        <v>0</v>
      </c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30" customHeight="1" x14ac:dyDescent="0.2">
      <c r="A48" s="52">
        <v>47</v>
      </c>
      <c r="B48" s="190" t="s">
        <v>110</v>
      </c>
      <c r="C48" s="52" t="s">
        <v>33</v>
      </c>
      <c r="D48" s="19">
        <v>1</v>
      </c>
      <c r="E48" s="20" t="s">
        <v>28</v>
      </c>
      <c r="F48" s="20" t="s">
        <v>29</v>
      </c>
      <c r="G48" s="70">
        <f>SUM(K48:T48)</f>
        <v>2</v>
      </c>
      <c r="H48" s="52"/>
      <c r="I48" s="52"/>
      <c r="J48" s="52">
        <v>2</v>
      </c>
      <c r="K48" s="52">
        <v>2</v>
      </c>
      <c r="L48" s="52"/>
      <c r="M48" s="52"/>
      <c r="N48" s="52"/>
      <c r="O48" s="52"/>
      <c r="P48" s="52"/>
      <c r="Q48" s="52"/>
      <c r="R48" s="52"/>
      <c r="S48" s="52"/>
      <c r="T48" s="52"/>
      <c r="U48" s="52">
        <v>1</v>
      </c>
    </row>
    <row r="49" spans="1:21" ht="30" customHeight="1" x14ac:dyDescent="0.2">
      <c r="A49" s="52">
        <v>48</v>
      </c>
      <c r="B49" s="190" t="s">
        <v>63</v>
      </c>
      <c r="C49" s="52" t="s">
        <v>33</v>
      </c>
      <c r="D49" s="19">
        <v>10</v>
      </c>
      <c r="E49" s="20" t="s">
        <v>28</v>
      </c>
      <c r="F49" s="20" t="s">
        <v>29</v>
      </c>
      <c r="G49" s="70">
        <f>SUM(K49:T49)</f>
        <v>8</v>
      </c>
      <c r="H49" s="52">
        <v>1</v>
      </c>
      <c r="I49" s="52">
        <v>1</v>
      </c>
      <c r="J49" s="52">
        <v>3</v>
      </c>
      <c r="K49" s="52"/>
      <c r="L49" s="52"/>
      <c r="M49" s="52"/>
      <c r="N49" s="52"/>
      <c r="O49" s="52">
        <v>3</v>
      </c>
      <c r="P49" s="52">
        <v>1</v>
      </c>
      <c r="Q49" s="52">
        <v>1</v>
      </c>
      <c r="R49" s="52"/>
      <c r="S49" s="52">
        <v>2</v>
      </c>
      <c r="T49" s="52">
        <v>1</v>
      </c>
      <c r="U49" s="52">
        <v>5</v>
      </c>
    </row>
    <row r="50" spans="1:21" ht="30" customHeight="1" x14ac:dyDescent="0.2">
      <c r="A50" s="52">
        <v>49</v>
      </c>
      <c r="B50" s="190" t="s">
        <v>126</v>
      </c>
      <c r="C50" s="52" t="s">
        <v>33</v>
      </c>
      <c r="D50" s="19">
        <v>1</v>
      </c>
      <c r="E50" s="20" t="s">
        <v>28</v>
      </c>
      <c r="F50" s="20" t="s">
        <v>29</v>
      </c>
      <c r="G50" s="70">
        <f>SUM(K50:T50)</f>
        <v>4</v>
      </c>
      <c r="H50" s="52"/>
      <c r="I50" s="52"/>
      <c r="J50" s="52">
        <v>3</v>
      </c>
      <c r="K50" s="52">
        <v>2</v>
      </c>
      <c r="L50" s="52"/>
      <c r="M50" s="52"/>
      <c r="N50" s="52"/>
      <c r="O50" s="52"/>
      <c r="P50" s="52"/>
      <c r="Q50" s="52">
        <v>1</v>
      </c>
      <c r="R50" s="52"/>
      <c r="S50" s="52"/>
      <c r="T50" s="52">
        <v>1</v>
      </c>
      <c r="U50" s="52">
        <v>1</v>
      </c>
    </row>
    <row r="51" spans="1:21" ht="30" customHeight="1" x14ac:dyDescent="0.2">
      <c r="A51" s="52">
        <v>50</v>
      </c>
      <c r="B51" s="190" t="s">
        <v>64</v>
      </c>
      <c r="C51" s="52" t="s">
        <v>33</v>
      </c>
      <c r="D51" s="19">
        <v>10</v>
      </c>
      <c r="E51" s="20" t="s">
        <v>28</v>
      </c>
      <c r="F51" s="20" t="s">
        <v>29</v>
      </c>
      <c r="G51" s="70">
        <v>24</v>
      </c>
      <c r="H51" s="52"/>
      <c r="I51" s="52"/>
      <c r="J51" s="52">
        <v>5</v>
      </c>
      <c r="K51" s="52">
        <v>5</v>
      </c>
      <c r="L51" s="52">
        <v>5</v>
      </c>
      <c r="M51" s="52"/>
      <c r="N51" s="52"/>
      <c r="O51" s="52">
        <v>3</v>
      </c>
      <c r="P51" s="52">
        <v>1</v>
      </c>
      <c r="Q51" s="52">
        <v>1</v>
      </c>
      <c r="R51" s="52">
        <v>6</v>
      </c>
      <c r="S51" s="52">
        <v>13</v>
      </c>
      <c r="T51" s="52">
        <v>1</v>
      </c>
      <c r="U51" s="52">
        <v>1</v>
      </c>
    </row>
    <row r="52" spans="1:21" ht="30" customHeight="1" x14ac:dyDescent="0.2">
      <c r="A52" s="52">
        <v>51</v>
      </c>
      <c r="B52" s="190" t="s">
        <v>221</v>
      </c>
      <c r="C52" s="52" t="s">
        <v>27</v>
      </c>
      <c r="D52" s="19">
        <v>1</v>
      </c>
      <c r="E52" s="20" t="s">
        <v>28</v>
      </c>
      <c r="F52" s="20" t="s">
        <v>29</v>
      </c>
      <c r="G52" s="70">
        <f>SUM(K52:T52)</f>
        <v>1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>
        <v>1</v>
      </c>
      <c r="U52" s="52"/>
    </row>
    <row r="53" spans="1:21" ht="30" customHeight="1" x14ac:dyDescent="0.2">
      <c r="A53" s="52">
        <v>52</v>
      </c>
      <c r="B53" s="190" t="s">
        <v>65</v>
      </c>
      <c r="C53" s="52" t="s">
        <v>27</v>
      </c>
      <c r="D53" s="19">
        <v>1</v>
      </c>
      <c r="E53" s="20" t="s">
        <v>28</v>
      </c>
      <c r="F53" s="20" t="s">
        <v>29</v>
      </c>
      <c r="G53" s="70">
        <f>SUM(K53:T53)</f>
        <v>5</v>
      </c>
      <c r="H53" s="52"/>
      <c r="I53" s="52"/>
      <c r="J53" s="52">
        <v>3</v>
      </c>
      <c r="K53" s="52">
        <v>2</v>
      </c>
      <c r="L53" s="52">
        <v>1</v>
      </c>
      <c r="M53" s="52"/>
      <c r="N53" s="52"/>
      <c r="O53" s="52"/>
      <c r="P53" s="52"/>
      <c r="Q53" s="52"/>
      <c r="R53" s="52"/>
      <c r="S53" s="52">
        <v>2</v>
      </c>
      <c r="T53" s="52"/>
      <c r="U53" s="52">
        <v>1</v>
      </c>
    </row>
    <row r="54" spans="1:21" ht="30" customHeight="1" x14ac:dyDescent="0.2">
      <c r="A54" s="52">
        <v>53</v>
      </c>
      <c r="B54" s="190" t="s">
        <v>66</v>
      </c>
      <c r="C54" s="52" t="s">
        <v>27</v>
      </c>
      <c r="D54" s="19">
        <v>1</v>
      </c>
      <c r="E54" s="20" t="s">
        <v>28</v>
      </c>
      <c r="F54" s="20" t="s">
        <v>29</v>
      </c>
      <c r="G54" s="70">
        <f>SUM(K54:T54)</f>
        <v>1</v>
      </c>
      <c r="H54" s="52"/>
      <c r="I54" s="52"/>
      <c r="J54" s="52">
        <v>1</v>
      </c>
      <c r="K54" s="52"/>
      <c r="L54" s="52"/>
      <c r="M54" s="52"/>
      <c r="N54" s="52"/>
      <c r="O54" s="52"/>
      <c r="P54" s="52"/>
      <c r="Q54" s="52">
        <v>1</v>
      </c>
      <c r="R54" s="52"/>
      <c r="S54" s="52"/>
      <c r="T54" s="52"/>
      <c r="U54" s="52">
        <v>1</v>
      </c>
    </row>
    <row r="55" spans="1:21" ht="30" customHeight="1" x14ac:dyDescent="0.2">
      <c r="A55" s="52">
        <v>54</v>
      </c>
      <c r="B55" s="190" t="s">
        <v>67</v>
      </c>
      <c r="C55" s="52" t="s">
        <v>27</v>
      </c>
      <c r="D55" s="19">
        <v>5</v>
      </c>
      <c r="E55" s="20" t="s">
        <v>28</v>
      </c>
      <c r="F55" s="20" t="s">
        <v>29</v>
      </c>
      <c r="G55" s="70">
        <f>SUM(K55:T55)</f>
        <v>4</v>
      </c>
      <c r="H55" s="52"/>
      <c r="I55" s="52"/>
      <c r="J55" s="52">
        <v>4</v>
      </c>
      <c r="K55" s="52"/>
      <c r="L55" s="52"/>
      <c r="M55" s="52"/>
      <c r="N55" s="52"/>
      <c r="O55" s="52">
        <v>2</v>
      </c>
      <c r="P55" s="52"/>
      <c r="Q55" s="52"/>
      <c r="R55" s="52"/>
      <c r="S55" s="52">
        <v>1</v>
      </c>
      <c r="T55" s="52">
        <v>1</v>
      </c>
      <c r="U55" s="52">
        <v>1</v>
      </c>
    </row>
    <row r="56" spans="1:21" ht="30" customHeight="1" x14ac:dyDescent="0.2">
      <c r="A56" s="52">
        <v>55</v>
      </c>
      <c r="B56" s="190" t="s">
        <v>68</v>
      </c>
      <c r="C56" s="52" t="s">
        <v>33</v>
      </c>
      <c r="D56" s="19">
        <v>6</v>
      </c>
      <c r="E56" s="20" t="s">
        <v>28</v>
      </c>
      <c r="F56" s="20" t="s">
        <v>29</v>
      </c>
      <c r="G56" s="70">
        <f>SUM(K56:T56)</f>
        <v>3</v>
      </c>
      <c r="H56" s="52"/>
      <c r="I56" s="52"/>
      <c r="J56" s="52">
        <v>2</v>
      </c>
      <c r="K56" s="52">
        <v>2</v>
      </c>
      <c r="L56" s="52">
        <v>1</v>
      </c>
      <c r="M56" s="52"/>
      <c r="N56" s="52"/>
      <c r="O56" s="52"/>
      <c r="P56" s="52"/>
      <c r="Q56" s="52"/>
      <c r="R56" s="52"/>
      <c r="S56" s="52"/>
      <c r="T56" s="52"/>
      <c r="U56" s="52">
        <v>1</v>
      </c>
    </row>
    <row r="57" spans="1:21" ht="30" customHeight="1" x14ac:dyDescent="0.2">
      <c r="A57" s="52">
        <v>56</v>
      </c>
      <c r="B57" s="190" t="s">
        <v>106</v>
      </c>
      <c r="C57" s="52" t="s">
        <v>33</v>
      </c>
      <c r="D57" s="19">
        <v>1</v>
      </c>
      <c r="E57" s="20" t="s">
        <v>28</v>
      </c>
      <c r="F57" s="20" t="s">
        <v>29</v>
      </c>
      <c r="G57" s="70">
        <f>SUM(K57:T57)</f>
        <v>1</v>
      </c>
      <c r="H57" s="52"/>
      <c r="I57" s="52"/>
      <c r="J57" s="52">
        <v>2</v>
      </c>
      <c r="K57" s="52">
        <v>1</v>
      </c>
      <c r="L57" s="52"/>
      <c r="M57" s="52"/>
      <c r="N57" s="52"/>
      <c r="O57" s="52"/>
      <c r="P57" s="52"/>
      <c r="Q57" s="52"/>
      <c r="R57" s="52"/>
      <c r="S57" s="52"/>
      <c r="T57" s="52"/>
      <c r="U57" s="52">
        <v>1</v>
      </c>
    </row>
    <row r="58" spans="1:21" ht="30" customHeight="1" x14ac:dyDescent="0.2">
      <c r="A58" s="52">
        <v>57</v>
      </c>
      <c r="B58" s="190" t="s">
        <v>69</v>
      </c>
      <c r="C58" s="52" t="s">
        <v>27</v>
      </c>
      <c r="D58" s="19">
        <v>4</v>
      </c>
      <c r="E58" s="20" t="s">
        <v>28</v>
      </c>
      <c r="F58" s="20" t="s">
        <v>29</v>
      </c>
      <c r="G58" s="70">
        <f>SUM(K58:T58)</f>
        <v>7</v>
      </c>
      <c r="H58" s="52">
        <v>1</v>
      </c>
      <c r="I58" s="52"/>
      <c r="J58" s="52">
        <v>4</v>
      </c>
      <c r="K58" s="52">
        <v>1</v>
      </c>
      <c r="L58" s="52">
        <v>1</v>
      </c>
      <c r="M58" s="52">
        <v>1</v>
      </c>
      <c r="N58" s="52"/>
      <c r="O58" s="52"/>
      <c r="P58" s="52"/>
      <c r="Q58" s="52">
        <v>2</v>
      </c>
      <c r="R58" s="52">
        <v>1</v>
      </c>
      <c r="S58" s="52"/>
      <c r="T58" s="52">
        <v>1</v>
      </c>
      <c r="U58" s="52">
        <v>5</v>
      </c>
    </row>
    <row r="59" spans="1:21" ht="30" customHeight="1" x14ac:dyDescent="0.2">
      <c r="A59" s="52">
        <v>58</v>
      </c>
      <c r="B59" s="190" t="s">
        <v>70</v>
      </c>
      <c r="C59" s="52" t="s">
        <v>27</v>
      </c>
      <c r="D59" s="19">
        <v>3</v>
      </c>
      <c r="E59" s="20" t="s">
        <v>28</v>
      </c>
      <c r="F59" s="20" t="s">
        <v>29</v>
      </c>
      <c r="G59" s="70">
        <f>SUM(K59:T59)</f>
        <v>7</v>
      </c>
      <c r="H59" s="52">
        <v>1</v>
      </c>
      <c r="I59" s="52">
        <v>1</v>
      </c>
      <c r="J59" s="52">
        <v>11</v>
      </c>
      <c r="K59" s="52">
        <v>3</v>
      </c>
      <c r="L59" s="52"/>
      <c r="M59" s="52"/>
      <c r="N59" s="52"/>
      <c r="O59" s="52"/>
      <c r="P59" s="52"/>
      <c r="Q59" s="52"/>
      <c r="R59" s="52"/>
      <c r="S59" s="52">
        <v>4</v>
      </c>
      <c r="T59" s="52"/>
      <c r="U59" s="52">
        <v>10</v>
      </c>
    </row>
    <row r="60" spans="1:21" ht="30" customHeight="1" x14ac:dyDescent="0.2">
      <c r="A60" s="52">
        <v>59</v>
      </c>
      <c r="B60" s="190" t="s">
        <v>104</v>
      </c>
      <c r="C60" s="52" t="s">
        <v>33</v>
      </c>
      <c r="D60" s="19">
        <v>5</v>
      </c>
      <c r="E60" s="20" t="s">
        <v>28</v>
      </c>
      <c r="F60" s="20" t="s">
        <v>29</v>
      </c>
      <c r="G60" s="70">
        <f>SUM(K60:T60)</f>
        <v>14</v>
      </c>
      <c r="H60" s="52">
        <v>14</v>
      </c>
      <c r="I60" s="52">
        <v>14</v>
      </c>
      <c r="J60" s="52">
        <v>14</v>
      </c>
      <c r="K60" s="52">
        <v>13</v>
      </c>
      <c r="L60" s="52"/>
      <c r="M60" s="52"/>
      <c r="N60" s="52"/>
      <c r="O60" s="52"/>
      <c r="P60" s="52"/>
      <c r="Q60" s="52"/>
      <c r="R60" s="52"/>
      <c r="S60" s="52"/>
      <c r="T60" s="52">
        <v>1</v>
      </c>
      <c r="U60" s="52">
        <v>2</v>
      </c>
    </row>
    <row r="61" spans="1:21" ht="30" customHeight="1" x14ac:dyDescent="0.2">
      <c r="A61" s="52">
        <v>60</v>
      </c>
      <c r="B61" s="190" t="s">
        <v>71</v>
      </c>
      <c r="C61" s="52" t="s">
        <v>33</v>
      </c>
      <c r="D61" s="19">
        <v>3</v>
      </c>
      <c r="E61" s="20" t="s">
        <v>28</v>
      </c>
      <c r="F61" s="20" t="s">
        <v>29</v>
      </c>
      <c r="G61" s="70">
        <f>SUM(K61:T61)</f>
        <v>5</v>
      </c>
      <c r="H61" s="52"/>
      <c r="I61" s="52"/>
      <c r="J61" s="52">
        <v>3</v>
      </c>
      <c r="K61" s="52">
        <v>3</v>
      </c>
      <c r="L61" s="52">
        <v>1</v>
      </c>
      <c r="M61" s="52"/>
      <c r="N61" s="52"/>
      <c r="O61" s="52"/>
      <c r="P61" s="52"/>
      <c r="Q61" s="52"/>
      <c r="R61" s="52"/>
      <c r="S61" s="52">
        <v>1</v>
      </c>
      <c r="T61" s="52"/>
      <c r="U61" s="52">
        <v>1</v>
      </c>
    </row>
    <row r="62" spans="1:21" ht="30" customHeight="1" x14ac:dyDescent="0.2">
      <c r="A62" s="52">
        <v>61</v>
      </c>
      <c r="B62" s="190" t="s">
        <v>72</v>
      </c>
      <c r="C62" s="52" t="s">
        <v>27</v>
      </c>
      <c r="D62" s="19">
        <v>4</v>
      </c>
      <c r="E62" s="20" t="s">
        <v>28</v>
      </c>
      <c r="F62" s="20" t="s">
        <v>29</v>
      </c>
      <c r="G62" s="70">
        <f>SUM(K62:T62)</f>
        <v>6</v>
      </c>
      <c r="H62" s="52"/>
      <c r="I62" s="52"/>
      <c r="J62" s="52">
        <v>3</v>
      </c>
      <c r="K62" s="52">
        <v>3</v>
      </c>
      <c r="L62" s="52"/>
      <c r="M62" s="52"/>
      <c r="N62" s="52"/>
      <c r="O62" s="52"/>
      <c r="P62" s="52">
        <v>1</v>
      </c>
      <c r="Q62" s="52"/>
      <c r="R62" s="52"/>
      <c r="S62" s="52">
        <v>2</v>
      </c>
      <c r="T62" s="52"/>
      <c r="U62" s="52">
        <v>1</v>
      </c>
    </row>
    <row r="63" spans="1:21" ht="30" customHeight="1" x14ac:dyDescent="0.2">
      <c r="A63" s="52">
        <v>62</v>
      </c>
      <c r="B63" s="190" t="s">
        <v>73</v>
      </c>
      <c r="C63" s="52" t="s">
        <v>27</v>
      </c>
      <c r="D63" s="19">
        <v>1</v>
      </c>
      <c r="E63" s="20" t="s">
        <v>28</v>
      </c>
      <c r="F63" s="20" t="s">
        <v>29</v>
      </c>
      <c r="G63" s="70">
        <f>SUM(K63:T63)</f>
        <v>3</v>
      </c>
      <c r="H63" s="52">
        <v>1</v>
      </c>
      <c r="I63" s="52"/>
      <c r="J63" s="52">
        <v>3</v>
      </c>
      <c r="K63" s="52">
        <v>1</v>
      </c>
      <c r="L63" s="52"/>
      <c r="M63" s="52"/>
      <c r="N63" s="52"/>
      <c r="O63" s="52"/>
      <c r="P63" s="52">
        <v>1</v>
      </c>
      <c r="Q63" s="52"/>
      <c r="R63" s="52"/>
      <c r="S63" s="52"/>
      <c r="T63" s="52">
        <v>1</v>
      </c>
      <c r="U63" s="52">
        <v>1</v>
      </c>
    </row>
    <row r="64" spans="1:21" ht="30" customHeight="1" x14ac:dyDescent="0.2">
      <c r="A64" s="52">
        <v>63</v>
      </c>
      <c r="B64" s="190" t="s">
        <v>74</v>
      </c>
      <c r="C64" s="52" t="s">
        <v>27</v>
      </c>
      <c r="D64" s="19">
        <v>4</v>
      </c>
      <c r="E64" s="20" t="s">
        <v>28</v>
      </c>
      <c r="F64" s="20" t="s">
        <v>29</v>
      </c>
      <c r="G64" s="70">
        <f>SUM(K64:T64)</f>
        <v>2</v>
      </c>
      <c r="H64" s="52"/>
      <c r="I64" s="52"/>
      <c r="J64" s="52">
        <v>4</v>
      </c>
      <c r="K64" s="52"/>
      <c r="L64" s="52"/>
      <c r="M64" s="52"/>
      <c r="N64" s="52"/>
      <c r="O64" s="52"/>
      <c r="P64" s="52"/>
      <c r="Q64" s="52">
        <v>1</v>
      </c>
      <c r="R64" s="52"/>
      <c r="S64" s="52"/>
      <c r="T64" s="52">
        <v>1</v>
      </c>
      <c r="U64" s="52">
        <v>1</v>
      </c>
    </row>
    <row r="65" spans="1:21" ht="30" customHeight="1" x14ac:dyDescent="0.2">
      <c r="A65" s="52">
        <v>64</v>
      </c>
      <c r="B65" s="190" t="s">
        <v>75</v>
      </c>
      <c r="C65" s="52" t="s">
        <v>27</v>
      </c>
      <c r="D65" s="19">
        <v>1</v>
      </c>
      <c r="E65" s="20" t="s">
        <v>28</v>
      </c>
      <c r="F65" s="20" t="s">
        <v>29</v>
      </c>
      <c r="G65" s="70">
        <f>SUM(K65:T65)</f>
        <v>0</v>
      </c>
      <c r="H65" s="52"/>
      <c r="I65" s="52"/>
      <c r="J65" s="52">
        <v>4</v>
      </c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>
        <v>1</v>
      </c>
    </row>
    <row r="66" spans="1:21" ht="30" customHeight="1" x14ac:dyDescent="0.2">
      <c r="A66" s="52">
        <v>65</v>
      </c>
      <c r="B66" s="190" t="s">
        <v>76</v>
      </c>
      <c r="C66" s="52" t="s">
        <v>27</v>
      </c>
      <c r="D66" s="19">
        <v>1</v>
      </c>
      <c r="E66" s="20" t="s">
        <v>28</v>
      </c>
      <c r="F66" s="20" t="s">
        <v>29</v>
      </c>
      <c r="G66" s="70">
        <f>SUM(K66:T66)</f>
        <v>0</v>
      </c>
      <c r="H66" s="52"/>
      <c r="I66" s="52"/>
      <c r="J66" s="52">
        <v>2</v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>
        <v>1</v>
      </c>
    </row>
    <row r="67" spans="1:21" ht="30" customHeight="1" x14ac:dyDescent="0.2">
      <c r="A67" s="52">
        <v>66</v>
      </c>
      <c r="B67" s="190" t="s">
        <v>124</v>
      </c>
      <c r="C67" s="52" t="s">
        <v>33</v>
      </c>
      <c r="D67" s="19">
        <v>1</v>
      </c>
      <c r="E67" s="20" t="s">
        <v>28</v>
      </c>
      <c r="F67" s="20" t="s">
        <v>29</v>
      </c>
      <c r="G67" s="70">
        <f>SUM(K67:T67)</f>
        <v>2</v>
      </c>
      <c r="H67" s="52"/>
      <c r="I67" s="52"/>
      <c r="J67" s="52">
        <v>1</v>
      </c>
      <c r="K67" s="52">
        <v>1</v>
      </c>
      <c r="L67" s="52"/>
      <c r="M67" s="52"/>
      <c r="N67" s="52"/>
      <c r="O67" s="52"/>
      <c r="P67" s="52"/>
      <c r="Q67" s="52"/>
      <c r="R67" s="52"/>
      <c r="S67" s="52"/>
      <c r="T67" s="52">
        <v>1</v>
      </c>
      <c r="U67" s="52">
        <v>1</v>
      </c>
    </row>
    <row r="68" spans="1:21" ht="30" customHeight="1" x14ac:dyDescent="0.2">
      <c r="A68" s="52">
        <v>67</v>
      </c>
      <c r="B68" s="190" t="s">
        <v>123</v>
      </c>
      <c r="C68" s="52" t="s">
        <v>33</v>
      </c>
      <c r="D68" s="19">
        <v>1</v>
      </c>
      <c r="E68" s="20" t="s">
        <v>28</v>
      </c>
      <c r="F68" s="20" t="s">
        <v>29</v>
      </c>
      <c r="G68" s="70">
        <f>SUM(K68:T68)</f>
        <v>4</v>
      </c>
      <c r="H68" s="52"/>
      <c r="I68" s="52"/>
      <c r="J68" s="52">
        <v>2</v>
      </c>
      <c r="K68" s="52">
        <v>1</v>
      </c>
      <c r="L68" s="52">
        <v>1</v>
      </c>
      <c r="M68" s="52"/>
      <c r="N68" s="52"/>
      <c r="O68" s="52">
        <v>1</v>
      </c>
      <c r="P68" s="52"/>
      <c r="Q68" s="52"/>
      <c r="R68" s="52"/>
      <c r="S68" s="52"/>
      <c r="T68" s="52">
        <v>1</v>
      </c>
      <c r="U68" s="52">
        <v>1</v>
      </c>
    </row>
    <row r="69" spans="1:21" ht="30" customHeight="1" x14ac:dyDescent="0.2">
      <c r="A69" s="52">
        <v>68</v>
      </c>
      <c r="B69" s="190" t="s">
        <v>77</v>
      </c>
      <c r="C69" s="52" t="s">
        <v>27</v>
      </c>
      <c r="D69" s="19">
        <v>1</v>
      </c>
      <c r="E69" s="20" t="s">
        <v>28</v>
      </c>
      <c r="F69" s="20" t="s">
        <v>29</v>
      </c>
      <c r="G69" s="70">
        <f>SUM(K69:T69)</f>
        <v>3</v>
      </c>
      <c r="H69" s="52"/>
      <c r="I69" s="52"/>
      <c r="J69" s="52">
        <v>2</v>
      </c>
      <c r="K69" s="52"/>
      <c r="L69" s="52"/>
      <c r="M69" s="52"/>
      <c r="N69" s="52"/>
      <c r="O69" s="52"/>
      <c r="P69" s="52"/>
      <c r="Q69" s="52"/>
      <c r="R69" s="52"/>
      <c r="S69" s="52">
        <v>2</v>
      </c>
      <c r="T69" s="52">
        <v>1</v>
      </c>
      <c r="U69" s="52">
        <v>1</v>
      </c>
    </row>
    <row r="70" spans="1:21" ht="30" customHeight="1" x14ac:dyDescent="0.2">
      <c r="A70" s="52">
        <v>69</v>
      </c>
      <c r="B70" s="190" t="s">
        <v>78</v>
      </c>
      <c r="C70" s="52" t="s">
        <v>33</v>
      </c>
      <c r="D70" s="19">
        <v>4</v>
      </c>
      <c r="E70" s="20" t="s">
        <v>28</v>
      </c>
      <c r="F70" s="20" t="s">
        <v>29</v>
      </c>
      <c r="G70" s="70">
        <f>SUM(K70:T70)</f>
        <v>4</v>
      </c>
      <c r="H70" s="52"/>
      <c r="I70" s="52"/>
      <c r="J70" s="52">
        <v>2</v>
      </c>
      <c r="K70" s="52">
        <v>3</v>
      </c>
      <c r="L70" s="52"/>
      <c r="M70" s="52"/>
      <c r="N70" s="52"/>
      <c r="O70" s="52"/>
      <c r="P70" s="52"/>
      <c r="Q70" s="52"/>
      <c r="R70" s="52"/>
      <c r="S70" s="52"/>
      <c r="T70" s="52">
        <v>1</v>
      </c>
      <c r="U70" s="52">
        <v>1</v>
      </c>
    </row>
    <row r="71" spans="1:21" ht="30" customHeight="1" x14ac:dyDescent="0.2">
      <c r="A71" s="52">
        <v>70</v>
      </c>
      <c r="B71" s="190" t="s">
        <v>158</v>
      </c>
      <c r="C71" s="52" t="s">
        <v>33</v>
      </c>
      <c r="D71" s="19">
        <v>1</v>
      </c>
      <c r="E71" s="20" t="s">
        <v>28</v>
      </c>
      <c r="F71" s="20" t="s">
        <v>29</v>
      </c>
      <c r="G71" s="70">
        <f>SUM(K71:T71)</f>
        <v>5</v>
      </c>
      <c r="H71" s="52"/>
      <c r="I71" s="52"/>
      <c r="J71" s="52"/>
      <c r="K71" s="52"/>
      <c r="L71" s="52">
        <v>2</v>
      </c>
      <c r="M71" s="52"/>
      <c r="N71" s="52">
        <v>2</v>
      </c>
      <c r="O71" s="52"/>
      <c r="P71" s="52"/>
      <c r="Q71" s="52"/>
      <c r="R71" s="52"/>
      <c r="S71" s="52"/>
      <c r="T71" s="52">
        <v>1</v>
      </c>
      <c r="U71" s="52"/>
    </row>
    <row r="72" spans="1:21" ht="30" customHeight="1" x14ac:dyDescent="0.2">
      <c r="A72" s="52">
        <v>71</v>
      </c>
      <c r="B72" s="190" t="s">
        <v>79</v>
      </c>
      <c r="C72" s="52" t="s">
        <v>27</v>
      </c>
      <c r="D72" s="19">
        <v>1</v>
      </c>
      <c r="E72" s="20" t="s">
        <v>28</v>
      </c>
      <c r="F72" s="20" t="s">
        <v>29</v>
      </c>
      <c r="G72" s="70">
        <f>SUM(K72:T72)</f>
        <v>1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>
        <v>1</v>
      </c>
      <c r="U72" s="52"/>
    </row>
    <row r="73" spans="1:21" ht="30" customHeight="1" x14ac:dyDescent="0.2">
      <c r="A73" s="52">
        <v>72</v>
      </c>
      <c r="B73" s="190" t="s">
        <v>80</v>
      </c>
      <c r="C73" s="52" t="s">
        <v>33</v>
      </c>
      <c r="D73" s="19">
        <v>1</v>
      </c>
      <c r="E73" s="20" t="s">
        <v>28</v>
      </c>
      <c r="F73" s="20" t="s">
        <v>29</v>
      </c>
      <c r="G73" s="70">
        <f>SUM(K73:T73)</f>
        <v>1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>
        <v>1</v>
      </c>
      <c r="U73" s="52">
        <v>1</v>
      </c>
    </row>
    <row r="74" spans="1:21" ht="30" customHeight="1" x14ac:dyDescent="0.2">
      <c r="A74" s="52">
        <v>73</v>
      </c>
      <c r="B74" s="190" t="s">
        <v>133</v>
      </c>
      <c r="C74" s="52" t="s">
        <v>33</v>
      </c>
      <c r="D74" s="19">
        <v>1</v>
      </c>
      <c r="E74" s="20" t="s">
        <v>28</v>
      </c>
      <c r="F74" s="20" t="s">
        <v>29</v>
      </c>
      <c r="G74" s="70">
        <f>SUM(K74:T74)</f>
        <v>2</v>
      </c>
      <c r="H74" s="52"/>
      <c r="I74" s="52"/>
      <c r="J74" s="52"/>
      <c r="K74" s="52"/>
      <c r="L74" s="52"/>
      <c r="M74" s="52"/>
      <c r="N74" s="52"/>
      <c r="O74" s="52"/>
      <c r="P74" s="52"/>
      <c r="Q74" s="52">
        <v>1</v>
      </c>
      <c r="R74" s="52"/>
      <c r="S74" s="52"/>
      <c r="T74" s="52">
        <v>1</v>
      </c>
      <c r="U74" s="52"/>
    </row>
    <row r="75" spans="1:21" s="128" customFormat="1" ht="30" customHeight="1" x14ac:dyDescent="0.2">
      <c r="A75" s="30"/>
      <c r="B75" s="189" t="s">
        <v>220</v>
      </c>
      <c r="C75" s="30"/>
      <c r="D75" s="30">
        <f>SUM(D2:D74)</f>
        <v>138</v>
      </c>
      <c r="E75" s="188"/>
      <c r="F75" s="188"/>
      <c r="G75" s="30">
        <f>SUM(G2:G74)</f>
        <v>235</v>
      </c>
      <c r="H75" s="30">
        <f>SUM(H2:H74)</f>
        <v>33</v>
      </c>
      <c r="I75" s="30">
        <f>SUM(I2:I74)</f>
        <v>31</v>
      </c>
      <c r="J75" s="30">
        <f>SUM(J2:J74)</f>
        <v>190</v>
      </c>
      <c r="K75" s="30">
        <f>SUM(K2:K74)</f>
        <v>84</v>
      </c>
      <c r="L75" s="30">
        <f>SUM(L2:L74)</f>
        <v>19</v>
      </c>
      <c r="M75" s="30">
        <f>SUM(M2:M74)</f>
        <v>3</v>
      </c>
      <c r="N75" s="30">
        <f>SUM(N2:N74)</f>
        <v>2</v>
      </c>
      <c r="O75" s="30">
        <f>SUM(O2:O74)</f>
        <v>11</v>
      </c>
      <c r="P75" s="30">
        <f>SUM(P2:P74)</f>
        <v>5</v>
      </c>
      <c r="Q75" s="30">
        <f>SUM(Q2:Q74)</f>
        <v>10</v>
      </c>
      <c r="R75" s="30">
        <f>SUM(R2:R74)</f>
        <v>10</v>
      </c>
      <c r="S75" s="30">
        <f>SUM(S2:S74)</f>
        <v>56</v>
      </c>
      <c r="T75" s="30">
        <f>SUM(T2:T74)</f>
        <v>46</v>
      </c>
      <c r="U75" s="30">
        <f>SUM(U2:U74)</f>
        <v>80</v>
      </c>
    </row>
    <row r="76" spans="1:21" ht="55.5" customHeight="1" x14ac:dyDescent="0.2">
      <c r="A76" s="112">
        <v>9</v>
      </c>
      <c r="B76" s="187" t="s">
        <v>219</v>
      </c>
      <c r="C76" s="112"/>
      <c r="D76" s="112">
        <v>165</v>
      </c>
      <c r="E76" s="186"/>
      <c r="F76" s="186"/>
      <c r="G76" s="184">
        <f>71*24</f>
        <v>1704</v>
      </c>
      <c r="H76" s="185">
        <f>39382/8</f>
        <v>4922.75</v>
      </c>
      <c r="I76" s="184">
        <f>71*24</f>
        <v>1704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s="180" customFormat="1" x14ac:dyDescent="0.2">
      <c r="A77" s="180">
        <f>+A76+A74</f>
        <v>82</v>
      </c>
      <c r="B77" s="183" t="s">
        <v>218</v>
      </c>
      <c r="D77" s="104">
        <f>+D75+D76</f>
        <v>303</v>
      </c>
      <c r="E77" s="104">
        <f>+E75+E76</f>
        <v>0</v>
      </c>
      <c r="F77" s="104">
        <f>+F75+F76</f>
        <v>0</v>
      </c>
      <c r="G77" s="104">
        <f>+G75+G76</f>
        <v>1939</v>
      </c>
      <c r="H77" s="182">
        <f>+H75+H76</f>
        <v>4955.75</v>
      </c>
      <c r="I77" s="104">
        <f>+I75+I76</f>
        <v>1735</v>
      </c>
      <c r="J77" s="104">
        <f>+J75+J76</f>
        <v>190</v>
      </c>
      <c r="K77" s="182">
        <f>+K75+K76</f>
        <v>84</v>
      </c>
      <c r="L77" s="181">
        <f>+L75+L76</f>
        <v>19</v>
      </c>
      <c r="M77" s="181">
        <f>+M75+M76</f>
        <v>3</v>
      </c>
      <c r="N77" s="181">
        <f>+N75+N76</f>
        <v>2</v>
      </c>
      <c r="O77" s="104">
        <f>+O75+O76</f>
        <v>11</v>
      </c>
      <c r="P77" s="104">
        <f>+P75+P76</f>
        <v>5</v>
      </c>
      <c r="Q77" s="104">
        <f>+Q75+Q76</f>
        <v>10</v>
      </c>
      <c r="R77" s="104">
        <f>+R75+R76</f>
        <v>10</v>
      </c>
      <c r="S77" s="104">
        <f>+S75+S76</f>
        <v>56</v>
      </c>
      <c r="T77" s="104">
        <f>+T75+T76</f>
        <v>46</v>
      </c>
      <c r="U77" s="104">
        <f>+U75+U76</f>
        <v>80</v>
      </c>
    </row>
    <row r="78" spans="1:21" x14ac:dyDescent="0.2">
      <c r="H78" s="50">
        <f>+H77+G77</f>
        <v>6894.75</v>
      </c>
      <c r="K78" s="179"/>
    </row>
    <row r="79" spans="1:21" x14ac:dyDescent="0.2">
      <c r="H79" s="179"/>
    </row>
  </sheetData>
  <autoFilter ref="B1:U78" xr:uid="{00000000-0009-0000-0000-000002000000}"/>
  <conditionalFormatting sqref="B1">
    <cfRule type="duplicateValues" dxfId="1" priority="2"/>
  </conditionalFormatting>
  <conditionalFormatting sqref="B1:B7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DE DIRECCOIN DE UNIDADES</dc:creator>
  <cp:lastModifiedBy>UNIDAD DE TRANSPARENCIA AUXILIAR</cp:lastModifiedBy>
  <dcterms:created xsi:type="dcterms:W3CDTF">2026-02-06T01:28:21Z</dcterms:created>
  <dcterms:modified xsi:type="dcterms:W3CDTF">2026-10-20T20:23:47Z</dcterms:modified>
</cp:coreProperties>
</file>